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activeTab="0"/>
  </bookViews>
  <sheets>
    <sheet name="Раздел1" sheetId="1" r:id="rId1"/>
    <sheet name="Раздел2" sheetId="2" r:id="rId2"/>
    <sheet name="Раздел4" sheetId="3" r:id="rId3"/>
    <sheet name="Раздел7" sheetId="4" r:id="rId4"/>
  </sheets>
  <definedNames>
    <definedName name="_xlnm.Print_Area" localSheetId="0">'Раздел1'!$A$1:$J$151</definedName>
    <definedName name="_xlnm.Print_Area" localSheetId="1">'Раздел2'!$A$1:$D$22</definedName>
    <definedName name="_xlnm.Print_Area" localSheetId="3">'Раздел7'!$A$1:$D$54</definedName>
  </definedNames>
  <calcPr fullCalcOnLoad="1"/>
</workbook>
</file>

<file path=xl/sharedStrings.xml><?xml version="1.0" encoding="utf-8"?>
<sst xmlns="http://schemas.openxmlformats.org/spreadsheetml/2006/main" count="514" uniqueCount="220">
  <si>
    <t>Наименование показателя</t>
  </si>
  <si>
    <t>С начала года</t>
  </si>
  <si>
    <t>Примечание</t>
  </si>
  <si>
    <t>количество</t>
  </si>
  <si>
    <t xml:space="preserve">Покупка                   </t>
  </si>
  <si>
    <t xml:space="preserve">Продажа                   </t>
  </si>
  <si>
    <t>Сделки с векселями - всего</t>
  </si>
  <si>
    <t>013.1</t>
  </si>
  <si>
    <t>013.2</t>
  </si>
  <si>
    <t>013.3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</si>
  <si>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</si>
  <si>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</si>
  <si>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</si>
  <si>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</si>
  <si>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</si>
  <si>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</si>
  <si>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</si>
  <si>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</si>
  <si>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</si>
  <si>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</si>
  <si>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</si>
  <si>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</si>
  <si>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</si>
  <si>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</si>
  <si>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</si>
  <si>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</si>
  <si>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</si>
  <si>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депозитарная деятельность</t>
  </si>
  <si>
    <t>клиринговая деятельность</t>
  </si>
  <si>
    <t>деятельность по организации торговли ценными бумагами</t>
  </si>
  <si>
    <t>Раздел IV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</si>
  <si>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</si>
  <si>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</si>
  <si>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</si>
  <si>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</si>
  <si>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</si>
  <si>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</si>
  <si>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</si>
  <si>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</si>
  <si>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</si>
  <si>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</si>
  <si>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</si>
  <si>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</si>
  <si>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</si>
  <si>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</si>
  <si>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</si>
  <si>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</si>
  <si>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</si>
  <si>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</si>
  <si>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</si>
  <si>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</si>
  <si>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</si>
  <si>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ИНФОРМАЦИЯ</t>
  </si>
  <si>
    <t>%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</si>
  <si>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</si>
  <si>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</si>
  <si>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</si>
  <si>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</si>
  <si>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</si>
  <si>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</si>
  <si>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</si>
  <si>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</si>
  <si>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</si>
  <si>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</si>
  <si>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</si>
  <si>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Х</t>
  </si>
  <si>
    <t>тысяч рублей</t>
  </si>
  <si>
    <t>Руководитель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</si>
  <si>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</si>
  <si>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</si>
  <si>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</si>
  <si>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</si>
  <si>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>01</t>
  </si>
  <si>
    <t>02</t>
  </si>
  <si>
    <t>013</t>
  </si>
  <si>
    <t>Единица измерения</t>
  </si>
  <si>
    <t>020</t>
  </si>
  <si>
    <t>04</t>
  </si>
  <si>
    <t xml:space="preserve">по состоянию на </t>
  </si>
  <si>
    <t>В том числе: брокерская деятельность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</si>
  <si>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</si>
  <si>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</si>
  <si>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</si>
  <si>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</si>
  <si>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</si>
  <si>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</si>
  <si>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</si>
  <si>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>Расторгнуто сделок</t>
  </si>
  <si>
    <t>05</t>
  </si>
  <si>
    <t>Из них расторгнуто сделок</t>
  </si>
  <si>
    <t>060</t>
  </si>
  <si>
    <t>х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</si>
  <si>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</si>
  <si>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</si>
  <si>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</si>
  <si>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</si>
  <si>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</si>
  <si>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</si>
  <si>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</si>
  <si>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</si>
  <si>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>02.1</t>
  </si>
  <si>
    <t>02.2</t>
  </si>
  <si>
    <t>02.3</t>
  </si>
  <si>
    <t>02.4</t>
  </si>
  <si>
    <t xml:space="preserve">В том числе с  векселями, выданными банками            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</si>
  <si>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</si>
  <si>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</si>
  <si>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</si>
  <si>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</si>
  <si>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</si>
  <si>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</si>
  <si>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</si>
  <si>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</si>
  <si>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</si>
  <si>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</si>
  <si>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</si>
  <si>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</si>
  <si>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</si>
  <si>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</si>
  <si>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</si>
  <si>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</si>
  <si>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</si>
  <si>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</si>
  <si>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</si>
  <si>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</si>
  <si>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>080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</si>
  <si>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</si>
  <si>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</si>
  <si>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</si>
  <si>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</si>
  <si>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</si>
  <si>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</si>
  <si>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Невыполненные обязательства перед кредиторами и по платежам в бюджет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</si>
  <si>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</si>
  <si>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</si>
  <si>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</si>
  <si>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</si>
  <si>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</si>
  <si>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</si>
  <si>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</si>
  <si>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</si>
  <si>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</si>
  <si>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</si>
  <si>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</si>
  <si>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</si>
  <si>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>01х</t>
  </si>
  <si>
    <t>02х</t>
  </si>
  <si>
    <t>Форма 4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</si>
  <si>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</si>
  <si>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</si>
  <si>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</si>
  <si>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</si>
  <si>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</si>
  <si>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>руководитель организации или</t>
  </si>
  <si>
    <t>индивидуальный предприниматель,</t>
  </si>
  <si>
    <t>и составлению бухгалтерской</t>
  </si>
  <si>
    <t>и (или) финансовой отчетности</t>
  </si>
  <si>
    <t>Исполнитель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</si>
  <si>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</si>
  <si>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</si>
  <si>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</si>
  <si>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</si>
  <si>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</si>
  <si>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Местонахождение, индекс, почтовый адрес, телефон, факс (с междугородным кодом), банковские реквизиты      </t>
  </si>
  <si>
    <t>Количество открытых накопительных счетов ”депо“ в том числе открытых:</t>
  </si>
  <si>
    <t>Раздел VII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</si>
  <si>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Департамент по ценным бумагам</t>
  </si>
  <si>
    <t>Приложение                                                                               к Инструкции о порядке раскрытия информации на рынке ценных бумаг</t>
  </si>
  <si>
    <t xml:space="preserve">Получено по договорам мены ценных бумаг     </t>
  </si>
  <si>
    <t>Передано по договорам мены ценных бумаг</t>
  </si>
  <si>
    <t>с векселями, выданными юридическими лицами - резидентами Республики Беларусь</t>
  </si>
  <si>
    <t xml:space="preserve">с прочими векселями       </t>
  </si>
  <si>
    <t>Количество зарегистрированных сделок с ценными бумагами, в которых профучастник не выступал стороной сделки</t>
  </si>
  <si>
    <t>Сделки со всеми видами ценных бумаг, эмитированными (выданными) профучастником</t>
  </si>
  <si>
    <t>_____ ______________ 20___ г.</t>
  </si>
  <si>
    <t xml:space="preserve">     (инициалы, фамилия)</t>
  </si>
  <si>
    <t xml:space="preserve"> (подпись)</t>
  </si>
  <si>
    <t>Адрес электронной почты</t>
  </si>
  <si>
    <t>Открытое акционерное общество "Белагропромбанк"</t>
  </si>
  <si>
    <t xml:space="preserve">220036, г.Минск, пр-т Жукова, 3, тел. +375 (17) 218 57 15, 218 57 77, факс +375 (17) 218 57 14, кор.счет в Национальном банке Республики Беларусь: BY33NBRB32000096400110000000, БИК NBRBBY2X </t>
  </si>
  <si>
    <t>info@belapb.by</t>
  </si>
  <si>
    <t>в том числе с ценными бумагами, эмитированными (выданными):</t>
  </si>
  <si>
    <t xml:space="preserve">Сделки с ценными бумагами по составляющим работам и услугам профессиональной и биржевой деятельности по ценным бумагам          </t>
  </si>
  <si>
    <t>Главный бухгалтер либо</t>
  </si>
  <si>
    <t>089</t>
  </si>
  <si>
    <t>Профучастник является трансграничной организацией &lt;*&gt;</t>
  </si>
  <si>
    <t>И.П.Гейно</t>
  </si>
  <si>
    <t>Нет</t>
  </si>
  <si>
    <t>дилерская деятельность*</t>
  </si>
  <si>
    <t>А.А.Лысюк</t>
  </si>
  <si>
    <t>1. Отдельные показатели деятельности профучастника:</t>
  </si>
  <si>
    <t>2. Аудиторское заключение по бухгалтерской и (или) финансовой отчетности подготовлено:</t>
  </si>
  <si>
    <t>Аудит проведен (наименование аудиторской организации (для индивидуального предпринимателя - фамилия, собственное имя, отчество (если таковое имеется)); местонахождение аудиторской организации (для индивидуального предпринимателя - место жительства);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</si>
  <si>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</si>
  <si>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и (или) финансовой отчетности, а в случае выявленных нарушений в бухгалтерской и (или) финансовой отчетности - сведения о данных нарушениях:</t>
  </si>
  <si>
    <t>Дата и источник опубликования аудиторского заключения по бухгалтерской и (или) финансовой отчетности в полном объеме:</t>
  </si>
  <si>
    <t>3. Данные  о  количестве  специальных  формуляров  регистрации  финансовых операций, подлежащих особому контролю:</t>
  </si>
  <si>
    <t>Количество, штук</t>
  </si>
  <si>
    <t>за отчетный квартал</t>
  </si>
  <si>
    <t>с начала года</t>
  </si>
  <si>
    <t>Специальные формуляры регистрации финансовых операций, подлежащих особому контролю, направленные в орган финансового мониторинга, в том числе:</t>
  </si>
  <si>
    <t>090</t>
  </si>
  <si>
    <t>связанные с замораживанием средств и (или) блокированием финансовых операций</t>
  </si>
  <si>
    <t>090.1</t>
  </si>
  <si>
    <t>&lt;*&gt; Термин "трансграничная организация" применяется в значении, определенном в абзаце шестом статьи 1 Соглашения об обмене информацией, в том числе конфиденциальной, в финансовой сфере в целях создания условий на финансовых рынках для обеспечения свободного движения капитала, подписанного в г. Москве 23 декабря 2014 г.</t>
  </si>
  <si>
    <t>оказывающие профучастнику рынка ценных бумаг</t>
  </si>
  <si>
    <t>услуги по ведению бухгалтерского учета</t>
  </si>
  <si>
    <t xml:space="preserve">Сделки с прочими ценными бумагами*                  </t>
  </si>
  <si>
    <t xml:space="preserve">Доверительное управление*  </t>
  </si>
  <si>
    <t>Совершено сделок купли-продажи ценных бумаг  -  всего (строка 010 = строка 013 + строка 014 + строка 015 + строка 016)*</t>
  </si>
  <si>
    <t>* В отчетах по форме 4 "Информации о деятельности профессионального участника рынка ценных бумаг" (далее - форма 4) по состоянию на 01.04.2023 и 01.07.2023 были указаны сделки, совершенные ОАО "Белагропромбанк" в рамках доверительного управления денежными средствами по договору доверительного управления денежными средствами при посредничестве другого профессионального участника рынка ценных бумаг. В связи со вступлением в силу 23.07.2023 изменений в Закон Республики Беларусь от 05.01.2015 № 231-З «О рынке ценных бумаг», внесенных Законом Республики Беларусь от 18.07.2022 № 197-З «Об изменении законов по вопросам рынка ценных бумаг», и полученными разъяснениями Департамента по ценным бумагам Министерства финансов Республики Беларусь, направленными в ОАО "Белагропромбанк" письмом от 17.10.2023 № 05-1/49427, указанная ранее информация о сделках не подлежит отражению в форме 4.</t>
  </si>
  <si>
    <t>деятельность по доверительному управлению ценными бумагами**</t>
  </si>
  <si>
    <t>прочие работы и услуги, связанные с вышеперечисленными***</t>
  </si>
  <si>
    <t>*** В доходы по строке 047, в том числе включены доходы от деятельности специализированного депозитария выделенных активов</t>
  </si>
  <si>
    <t>** В отчетах по форме 4 по состоянию на 01.04.2023 и 01.07.2023 были указаны доходы от реализации услуг доверительного управления денежными средствами по договору доверительного управления денежными средствами. В связи со вступлением в силу 23.07.2023 изменений в Закон Республики Беларусь от 05.01.2015 № 231-З «О рынке ценных бумаг», внесенных Законом Республики Беларусь от 18.07.2022 № 197-З «Об изменении законов по вопросам рынка ценных бумаг», и полученными разъяснениями Департамента по ценным бумагам Министерства финансов Республики Беларусь, направленными в ОАО "Белагропромбанк" письмом от 17.10.2023 № 05-1/49427, указанная ранее информация о доходах от реализации работ и услуг не подлежит отражению в форме 4.</t>
  </si>
  <si>
    <t>(наименование должности служащего, фамилия, инициалы,         телефон )</t>
  </si>
  <si>
    <t>Главный специалист Управления ценных бумаг А.В.Павлова, тел. 229-64-62</t>
  </si>
  <si>
    <t>В четвертом квартале к сделкам покупки отнесены сделки: погашения депозитных сертификатов в количестве 53 штук на общую сумму 12 083,72 тыс. бел. руб., по выкупу именных облигаций банка в количестве 231 штуки на общую сумму 548 260,76 тыс. бел. руб., погашения облигаций на предъявителя для физических лиц в количестве 2 штук на общую сумму 6,36 тыс. бел. руб. Сделки с ценными бумагами на предъявителя и сберегательными сертификатами отражены по аналогии со сделками, указанными в строке 30, т.е. графы 4, 7 по ним не заполнялись.</t>
  </si>
  <si>
    <t>В четвертом квартале к сделкам продажи отнесены сделки: с депозитными сертификатами банка в количестве 62 штук на общую сумму 13 328,86 тыс. бел. руб., с именными облигациями банка  в количестве 1  281 штуки на общую сумму  408 749,33 тыс. бел. руб.</t>
  </si>
  <si>
    <t xml:space="preserve">* В доходы по дилерской деятельности не включались разницы, возникшие при продаже (погашении) ценных бумаг, приобретенных по номинальной (текущей) стоимости и проданных (погашенных) по номинальной (текущей) стоимости, которые возникли при определении амортизированной стоимости ценных бумаг с применением метода эффективной процентной ставки, а также доходы, связанные со списанием специального резерва при продаже ценных бумаг. Доход от продажи ценных бумаг, учитываемых по справедливой стоимости, составил 734,17 тыс.бел.руб. Доход от продажи ценных бумаг, приобретенных в торговый портфель банка составил 26,12631 тыс.бел.руб. (в отчете указана сумма фактически отраженная на счете, предназначенном для отражения доходов по торговым операциями с ценными бумагами).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</si>
</sst>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F800]dddd\,\ mmmm\ dd\,\ yyyy"/>
    <numFmt numFmtId="167" formatCode="#,##0.00_р_."/>
    <numFmt numFmtId="168" formatCode="#,##0.00\ _₽"/>
    <numFmt numFmtId="169" formatCode="0.00000000"/>
    <numFmt numFmtId="170" formatCode="[$-FC19]d\ mmmm\ yyyy\ &quot;г.&quot;"/>
    <numFmt numFmtId="171" formatCode="#,###,###,###,###,##0.00"/>
    <numFmt numFmtId="172" formatCode="#,##0.0000000000000000000000000000"/>
    <numFmt numFmtId="173" formatCode="#,##0.000000"/>
    <numFmt numFmtId="174" formatCode="#,##0.000_р_."/>
    <numFmt numFmtId="175" formatCode="#,##0.0000_р_."/>
    <numFmt numFmtId="176" formatCode="#,##0.00000_р_."/>
    <numFmt numFmtId="177" formatCode="#,##0.000000_р_.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sz val="15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sz val="10"/>
      <color indexed="36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sz val="10"/>
      <color rgb="FF7030A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5" fillId="0" borderId="10">
      <alignment horizontal="center"/>
      <protection/>
    </xf>
    <xf numFmtId="0" fontId="5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167" fontId="1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" fontId="12" fillId="0" borderId="10" xfId="0" applyNumberFormat="1" applyFont="1" applyBorder="1" applyAlignment="1">
      <alignment horizontal="right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3" fontId="12" fillId="10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  <xf numFmtId="167" fontId="5" fillId="10" borderId="10" xfId="0" applyNumberFormat="1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/>
    </xf>
    <xf numFmtId="167" fontId="5" fillId="10" borderId="10" xfId="0" applyNumberFormat="1" applyFont="1" applyFill="1" applyBorder="1" applyAlignment="1">
      <alignment/>
    </xf>
    <xf numFmtId="1" fontId="14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/>
    </xf>
    <xf numFmtId="3" fontId="5" fillId="1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/>
    </xf>
    <xf numFmtId="3" fontId="5" fillId="1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167" fontId="5" fillId="10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167" fontId="13" fillId="10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167" fontId="12" fillId="10" borderId="10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right" vertical="center" wrapText="1"/>
    </xf>
    <xf numFmtId="167" fontId="12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167" fontId="12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168" fontId="12" fillId="0" borderId="12" xfId="0" applyNumberFormat="1" applyFont="1" applyBorder="1" applyAlignment="1">
      <alignment horizontal="right" vertical="center" wrapText="1"/>
    </xf>
    <xf numFmtId="168" fontId="12" fillId="0" borderId="10" xfId="0" applyNumberFormat="1" applyFont="1" applyBorder="1" applyAlignment="1">
      <alignment horizontal="right" vertical="center" wrapText="1"/>
    </xf>
    <xf numFmtId="4" fontId="12" fillId="0" borderId="12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/>
    </xf>
    <xf numFmtId="4" fontId="12" fillId="0" borderId="10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168" fontId="12" fillId="0" borderId="10" xfId="0" applyNumberFormat="1" applyFont="1" applyFill="1" applyBorder="1" applyAlignment="1">
      <alignment horizontal="right" vertical="center" wrapText="1"/>
    </xf>
    <xf numFmtId="0" fontId="5" fillId="10" borderId="10" xfId="0" applyFont="1" applyFill="1" applyBorder="1" applyAlignment="1">
      <alignment horizontal="right" vertical="center"/>
    </xf>
    <xf numFmtId="4" fontId="5" fillId="10" borderId="10" xfId="0" applyNumberFormat="1" applyFont="1" applyFill="1" applyBorder="1" applyAlignment="1">
      <alignment horizontal="right" vertical="center"/>
    </xf>
    <xf numFmtId="0" fontId="5" fillId="10" borderId="10" xfId="0" applyFont="1" applyFill="1" applyBorder="1" applyAlignment="1">
      <alignment horizontal="right" vertical="center" wrapText="1"/>
    </xf>
    <xf numFmtId="167" fontId="5" fillId="10" borderId="10" xfId="0" applyNumberFormat="1" applyFont="1" applyFill="1" applyBorder="1" applyAlignment="1">
      <alignment horizontal="right" vertical="center" wrapText="1"/>
    </xf>
    <xf numFmtId="167" fontId="5" fillId="10" borderId="10" xfId="0" applyNumberFormat="1" applyFont="1" applyFill="1" applyBorder="1" applyAlignment="1">
      <alignment horizontal="right" vertical="center"/>
    </xf>
    <xf numFmtId="3" fontId="5" fillId="10" borderId="10" xfId="0" applyNumberFormat="1" applyFont="1" applyFill="1" applyBorder="1" applyAlignment="1">
      <alignment horizontal="right" vertical="center" wrapText="1"/>
    </xf>
    <xf numFmtId="0" fontId="5" fillId="10" borderId="13" xfId="0" applyFont="1" applyFill="1" applyBorder="1" applyAlignment="1">
      <alignment horizontal="right" vertical="center"/>
    </xf>
    <xf numFmtId="167" fontId="5" fillId="10" borderId="13" xfId="0" applyNumberFormat="1" applyFont="1" applyFill="1" applyBorder="1" applyAlignment="1">
      <alignment horizontal="right" vertical="center"/>
    </xf>
    <xf numFmtId="3" fontId="12" fillId="10" borderId="10" xfId="0" applyNumberFormat="1" applyFont="1" applyFill="1" applyBorder="1" applyAlignment="1">
      <alignment horizontal="right" vertical="center" wrapText="1"/>
    </xf>
    <xf numFmtId="167" fontId="12" fillId="10" borderId="10" xfId="0" applyNumberFormat="1" applyFont="1" applyFill="1" applyBorder="1" applyAlignment="1">
      <alignment horizontal="right" vertical="center" wrapText="1"/>
    </xf>
    <xf numFmtId="0" fontId="13" fillId="10" borderId="10" xfId="0" applyFont="1" applyFill="1" applyBorder="1" applyAlignment="1">
      <alignment horizontal="right" vertical="center" wrapText="1"/>
    </xf>
    <xf numFmtId="167" fontId="13" fillId="10" borderId="10" xfId="0" applyNumberFormat="1" applyFont="1" applyFill="1" applyBorder="1" applyAlignment="1">
      <alignment horizontal="right" vertical="center" wrapText="1"/>
    </xf>
    <xf numFmtId="0" fontId="12" fillId="1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 vertical="center" wrapText="1"/>
    </xf>
    <xf numFmtId="167" fontId="5" fillId="10" borderId="10" xfId="0" applyNumberFormat="1" applyFont="1" applyFill="1" applyBorder="1" applyAlignment="1">
      <alignment horizontal="left" vertical="center"/>
    </xf>
    <xf numFmtId="0" fontId="16" fillId="0" borderId="0" xfId="0" applyFont="1" applyAlignment="1">
      <alignment vertical="top" wrapText="1"/>
    </xf>
    <xf numFmtId="166" fontId="11" fillId="33" borderId="0" xfId="0" applyNumberFormat="1" applyFont="1" applyFill="1" applyAlignment="1" applyProtection="1">
      <alignment vertical="center" wrapText="1"/>
      <protection locked="0"/>
    </xf>
    <xf numFmtId="167" fontId="5" fillId="10" borderId="0" xfId="0" applyNumberFormat="1" applyFont="1" applyFill="1" applyAlignment="1">
      <alignment/>
    </xf>
    <xf numFmtId="166" fontId="5" fillId="33" borderId="0" xfId="0" applyNumberFormat="1" applyFont="1" applyFill="1" applyAlignment="1" applyProtection="1">
      <alignment vertical="center" wrapText="1"/>
      <protection locked="0"/>
    </xf>
    <xf numFmtId="166" fontId="14" fillId="33" borderId="0" xfId="0" applyNumberFormat="1" applyFont="1" applyFill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8" fillId="0" borderId="0" xfId="0" applyFont="1" applyAlignment="1">
      <alignment/>
    </xf>
    <xf numFmtId="0" fontId="5" fillId="10" borderId="0" xfId="0" applyFont="1" applyFill="1" applyAlignment="1">
      <alignment horizontal="center" vertical="center" wrapText="1"/>
    </xf>
    <xf numFmtId="3" fontId="59" fillId="1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166" fontId="11" fillId="34" borderId="17" xfId="0" applyNumberFormat="1" applyFont="1" applyFill="1" applyBorder="1" applyAlignment="1">
      <alignment horizontal="center" vertical="center"/>
    </xf>
    <xf numFmtId="166" fontId="11" fillId="34" borderId="18" xfId="0" applyNumberFormat="1" applyFont="1" applyFill="1" applyBorder="1" applyAlignment="1">
      <alignment horizontal="center" vertical="center"/>
    </xf>
    <xf numFmtId="166" fontId="11" fillId="34" borderId="19" xfId="0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7" fillId="0" borderId="0" xfId="0" applyNumberFormat="1" applyFont="1" applyAlignment="1">
      <alignment horizontal="center" wrapText="1" shrinkToFit="1"/>
    </xf>
    <xf numFmtId="11" fontId="11" fillId="34" borderId="17" xfId="0" applyNumberFormat="1" applyFont="1" applyFill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4" fillId="34" borderId="17" xfId="0" applyFont="1" applyFill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6" fontId="43" fillId="34" borderId="17" xfId="42" applyNumberFormat="1" applyFill="1" applyBorder="1" applyAlignment="1">
      <alignment horizontal="center" vertical="center"/>
    </xf>
    <xf numFmtId="166" fontId="14" fillId="34" borderId="18" xfId="0" applyNumberFormat="1" applyFont="1" applyFill="1" applyBorder="1" applyAlignment="1">
      <alignment horizontal="center" vertical="center"/>
    </xf>
    <xf numFmtId="166" fontId="14" fillId="34" borderId="19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59" fillId="0" borderId="0" xfId="0" applyFont="1" applyAlignment="1">
      <alignment horizontal="left"/>
    </xf>
    <xf numFmtId="0" fontId="0" fillId="0" borderId="0" xfId="0" applyFont="1" applyAlignment="1">
      <alignment horizontal="justify" vertical="center"/>
    </xf>
    <xf numFmtId="0" fontId="5" fillId="0" borderId="0" xfId="0" applyFont="1" applyAlignment="1">
      <alignment horizontal="left"/>
    </xf>
    <xf numFmtId="0" fontId="5" fillId="0" borderId="22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top" wrapText="1"/>
    </xf>
    <xf numFmtId="166" fontId="5" fillId="33" borderId="0" xfId="0" applyNumberFormat="1" applyFont="1" applyFill="1" applyAlignment="1" applyProtection="1">
      <alignment horizontal="left" vertical="center" wrapText="1"/>
      <protection locked="0"/>
    </xf>
    <xf numFmtId="167" fontId="5" fillId="10" borderId="17" xfId="0" applyNumberFormat="1" applyFont="1" applyFill="1" applyBorder="1" applyAlignment="1">
      <alignment horizontal="justify" vertical="center" wrapText="1"/>
    </xf>
    <xf numFmtId="167" fontId="5" fillId="10" borderId="18" xfId="0" applyNumberFormat="1" applyFont="1" applyFill="1" applyBorder="1" applyAlignment="1">
      <alignment horizontal="justify" vertical="center" wrapText="1"/>
    </xf>
    <xf numFmtId="167" fontId="5" fillId="10" borderId="19" xfId="0" applyNumberFormat="1" applyFont="1" applyFill="1" applyBorder="1" applyAlignment="1">
      <alignment horizontal="justify" vertical="center" wrapText="1"/>
    </xf>
    <xf numFmtId="0" fontId="12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67" fontId="5" fillId="10" borderId="17" xfId="0" applyNumberFormat="1" applyFont="1" applyFill="1" applyBorder="1" applyAlignment="1">
      <alignment horizontal="left"/>
    </xf>
    <xf numFmtId="167" fontId="5" fillId="10" borderId="18" xfId="0" applyNumberFormat="1" applyFont="1" applyFill="1" applyBorder="1" applyAlignment="1">
      <alignment horizontal="left"/>
    </xf>
    <xf numFmtId="167" fontId="5" fillId="10" borderId="19" xfId="0" applyNumberFormat="1" applyFont="1" applyFill="1" applyBorder="1" applyAlignment="1">
      <alignment horizontal="left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3" xfId="56"/>
    <cellStyle name="Обычный 3 4" xfId="57"/>
    <cellStyle name="Плохой" xfId="58"/>
    <cellStyle name="Пояснение" xfId="59"/>
    <cellStyle name="Примечание" xfId="60"/>
    <cellStyle name="Примечание 2" xfId="61"/>
    <cellStyle name="Percent" xfId="62"/>
    <cellStyle name="Связанная ячейка" xfId="63"/>
    <cellStyle name="Табличный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elapb.b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51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27.375" style="7" customWidth="1"/>
    <col min="2" max="2" width="8.00390625" style="7" customWidth="1"/>
    <col min="3" max="3" width="9.25390625" style="7" customWidth="1"/>
    <col min="4" max="4" width="11.25390625" style="7" customWidth="1"/>
    <col min="5" max="5" width="13.875" style="7" customWidth="1"/>
    <col min="6" max="6" width="14.75390625" style="7" customWidth="1"/>
    <col min="7" max="7" width="9.125" style="7" customWidth="1"/>
    <col min="8" max="8" width="14.125" style="7" customWidth="1"/>
    <col min="9" max="9" width="14.00390625" style="7" customWidth="1"/>
    <col min="10" max="10" width="34.75390625" style="7" customWidth="1"/>
    <col min="11" max="11" width="13.625" style="7" customWidth="1"/>
    <col min="12" max="16384" width="9.125" style="7" customWidth="1"/>
  </cols>
  <sheetData>
    <row r="1" spans="1:8" ht="4.5" customHeight="1">
      <c r="A1" s="12"/>
      <c r="B1" s="12"/>
      <c r="C1" s="12"/>
      <c r="D1" s="12"/>
      <c r="E1" s="12"/>
      <c r="F1" s="12"/>
      <c r="H1" s="12"/>
    </row>
    <row r="2" spans="1:10" ht="0.75" customHeight="1">
      <c r="A2" s="12"/>
      <c r="B2" s="12"/>
      <c r="C2" s="12"/>
      <c r="D2" s="12"/>
      <c r="E2" s="12"/>
      <c r="F2" s="12"/>
      <c r="G2" s="151" t="s">
        <v>167</v>
      </c>
      <c r="H2" s="151"/>
      <c r="I2" s="151"/>
      <c r="J2" s="52"/>
    </row>
    <row r="3" spans="1:10" ht="0.75" customHeight="1">
      <c r="A3" s="12"/>
      <c r="B3" s="12"/>
      <c r="C3" s="12"/>
      <c r="D3" s="12"/>
      <c r="E3" s="12"/>
      <c r="F3" s="12"/>
      <c r="G3" s="151"/>
      <c r="H3" s="151"/>
      <c r="I3" s="151"/>
      <c r="J3" s="52"/>
    </row>
    <row r="4" spans="1:10" ht="34.5" customHeight="1">
      <c r="A4" s="12"/>
      <c r="B4" s="12"/>
      <c r="C4" s="12"/>
      <c r="D4" s="12"/>
      <c r="E4" s="12"/>
      <c r="F4" s="12"/>
      <c r="G4" s="151"/>
      <c r="H4" s="151"/>
      <c r="I4" s="151"/>
      <c r="J4" s="52"/>
    </row>
    <row r="5" spans="1:10" ht="15.75" customHeight="1">
      <c r="A5" s="12"/>
      <c r="B5" s="12"/>
      <c r="C5" s="12"/>
      <c r="D5" s="12"/>
      <c r="E5" s="12"/>
      <c r="F5" s="12"/>
      <c r="G5" s="151"/>
      <c r="H5" s="151"/>
      <c r="I5" s="151"/>
      <c r="J5" s="52"/>
    </row>
    <row r="6" spans="1:10" ht="3" customHeight="1">
      <c r="A6" s="12"/>
      <c r="B6" s="12"/>
      <c r="C6" s="12"/>
      <c r="D6" s="12"/>
      <c r="E6" s="12"/>
      <c r="F6" s="12"/>
      <c r="G6" s="12"/>
      <c r="H6" s="12"/>
      <c r="I6" s="4"/>
      <c r="J6" s="4"/>
    </row>
    <row r="7" spans="1:10" ht="18" customHeight="1">
      <c r="A7" s="12"/>
      <c r="B7" s="12"/>
      <c r="C7" s="12"/>
      <c r="D7" s="12"/>
      <c r="E7" s="12"/>
      <c r="F7" s="12"/>
      <c r="G7" s="13" t="s">
        <v>147</v>
      </c>
      <c r="H7" s="12"/>
      <c r="I7" s="4"/>
      <c r="J7" s="4"/>
    </row>
    <row r="8" spans="1:10" ht="4.5" customHeight="1">
      <c r="A8" s="12"/>
      <c r="B8" s="12"/>
      <c r="C8" s="12"/>
      <c r="D8" s="12"/>
      <c r="E8" s="12"/>
      <c r="F8" s="12"/>
      <c r="G8" s="12"/>
      <c r="H8" s="12"/>
      <c r="I8" s="4"/>
      <c r="J8" s="4"/>
    </row>
    <row r="9" spans="1:10" ht="15.75" customHeight="1">
      <c r="A9" s="6" t="s">
        <v>56</v>
      </c>
      <c r="D9" s="45">
        <v>100693551</v>
      </c>
      <c r="E9" s="12"/>
      <c r="F9" s="12"/>
      <c r="G9" s="159" t="s">
        <v>166</v>
      </c>
      <c r="H9" s="159"/>
      <c r="I9" s="159"/>
      <c r="J9" s="53"/>
    </row>
    <row r="10" spans="1:10" ht="12.75">
      <c r="A10" s="12"/>
      <c r="B10" s="12"/>
      <c r="C10" s="12"/>
      <c r="D10" s="12"/>
      <c r="E10" s="12"/>
      <c r="F10" s="12"/>
      <c r="G10" s="159"/>
      <c r="H10" s="159"/>
      <c r="I10" s="159"/>
      <c r="J10" s="53"/>
    </row>
    <row r="11" spans="3:10" ht="9.75" customHeight="1">
      <c r="C11" s="12"/>
      <c r="E11" s="12"/>
      <c r="F11" s="12"/>
      <c r="G11" s="159"/>
      <c r="H11" s="159"/>
      <c r="I11" s="159"/>
      <c r="J11" s="53"/>
    </row>
    <row r="12" spans="1:10" ht="15">
      <c r="A12" s="6" t="s">
        <v>57</v>
      </c>
      <c r="B12" s="12"/>
      <c r="C12" s="12"/>
      <c r="E12" s="12"/>
      <c r="F12" s="12"/>
      <c r="G12" s="159"/>
      <c r="H12" s="159"/>
      <c r="I12" s="159"/>
      <c r="J12" s="53"/>
    </row>
    <row r="13" spans="1:10" ht="18" customHeight="1">
      <c r="A13" s="153" t="s">
        <v>178</v>
      </c>
      <c r="B13" s="154"/>
      <c r="C13" s="154"/>
      <c r="D13" s="154"/>
      <c r="E13" s="155"/>
      <c r="F13" s="12"/>
      <c r="G13" s="159"/>
      <c r="H13" s="159"/>
      <c r="I13" s="159"/>
      <c r="J13" s="53"/>
    </row>
    <row r="14" spans="1:10" ht="28.5" customHeight="1">
      <c r="A14" s="152" t="s">
        <v>163</v>
      </c>
      <c r="B14" s="152"/>
      <c r="C14" s="152"/>
      <c r="D14" s="152"/>
      <c r="E14" s="152"/>
      <c r="F14" s="12"/>
      <c r="G14" s="159"/>
      <c r="H14" s="159"/>
      <c r="I14" s="159"/>
      <c r="J14" s="53"/>
    </row>
    <row r="15" spans="1:10" ht="69" customHeight="1">
      <c r="A15" s="156" t="s">
        <v>179</v>
      </c>
      <c r="B15" s="157"/>
      <c r="C15" s="157"/>
      <c r="D15" s="157"/>
      <c r="E15" s="158"/>
      <c r="F15" s="12"/>
      <c r="H15" s="14"/>
      <c r="I15" s="14"/>
      <c r="J15" s="14"/>
    </row>
    <row r="16" spans="1:5" ht="18" customHeight="1">
      <c r="A16" s="7" t="s">
        <v>177</v>
      </c>
      <c r="C16" s="160" t="s">
        <v>180</v>
      </c>
      <c r="D16" s="161"/>
      <c r="E16" s="162"/>
    </row>
    <row r="17" spans="1:10" ht="20.25" customHeight="1">
      <c r="A17" s="119" t="s">
        <v>52</v>
      </c>
      <c r="B17" s="119"/>
      <c r="C17" s="119"/>
      <c r="D17" s="119"/>
      <c r="E17" s="119"/>
      <c r="F17" s="119"/>
      <c r="G17" s="119"/>
      <c r="H17" s="119"/>
      <c r="I17" s="119"/>
      <c r="J17" s="50"/>
    </row>
    <row r="18" spans="1:10" ht="19.5" customHeight="1">
      <c r="A18" s="119" t="s">
        <v>58</v>
      </c>
      <c r="B18" s="119"/>
      <c r="C18" s="119"/>
      <c r="D18" s="119"/>
      <c r="E18" s="119"/>
      <c r="F18" s="119"/>
      <c r="G18" s="119"/>
      <c r="H18" s="119"/>
      <c r="I18" s="119"/>
      <c r="J18" s="50"/>
    </row>
    <row r="19" spans="2:7" ht="18" customHeight="1">
      <c r="B19" s="119" t="s">
        <v>78</v>
      </c>
      <c r="C19" s="119"/>
      <c r="D19" s="120"/>
      <c r="E19" s="132">
        <v>45292</v>
      </c>
      <c r="F19" s="133"/>
      <c r="G19" s="134"/>
    </row>
    <row r="21" spans="1:10" ht="12.75" customHeight="1">
      <c r="A21" s="121" t="s">
        <v>33</v>
      </c>
      <c r="B21" s="121"/>
      <c r="C21" s="121"/>
      <c r="D21" s="121"/>
      <c r="E21" s="121"/>
      <c r="F21" s="121"/>
      <c r="G21" s="121"/>
      <c r="H21" s="121"/>
      <c r="I21" s="121"/>
      <c r="J21" s="51"/>
    </row>
    <row r="22" spans="1:10" ht="15.75">
      <c r="A22" s="121" t="s">
        <v>34</v>
      </c>
      <c r="B22" s="121"/>
      <c r="C22" s="121"/>
      <c r="D22" s="121"/>
      <c r="E22" s="121"/>
      <c r="F22" s="121"/>
      <c r="G22" s="121"/>
      <c r="H22" s="121"/>
      <c r="I22" s="121"/>
      <c r="J22" s="51"/>
    </row>
    <row r="24" spans="1:17" ht="12.75" customHeight="1">
      <c r="A24" s="135" t="s">
        <v>0</v>
      </c>
      <c r="B24" s="117" t="s">
        <v>31</v>
      </c>
      <c r="C24" s="117" t="s">
        <v>68</v>
      </c>
      <c r="D24" s="135" t="s">
        <v>69</v>
      </c>
      <c r="E24" s="138"/>
      <c r="F24" s="139"/>
      <c r="G24" s="142" t="s">
        <v>1</v>
      </c>
      <c r="H24" s="143"/>
      <c r="I24" s="144"/>
      <c r="J24" s="117"/>
      <c r="K24" s="128"/>
      <c r="L24" s="129"/>
      <c r="M24" s="129"/>
      <c r="N24" s="129"/>
      <c r="O24" s="129"/>
      <c r="P24" s="129"/>
      <c r="Q24" s="129"/>
    </row>
    <row r="25" spans="1:17" ht="12.75">
      <c r="A25" s="136"/>
      <c r="B25" s="122"/>
      <c r="C25" s="122"/>
      <c r="D25" s="137"/>
      <c r="E25" s="140"/>
      <c r="F25" s="141"/>
      <c r="G25" s="145"/>
      <c r="H25" s="146"/>
      <c r="I25" s="147"/>
      <c r="J25" s="118"/>
      <c r="K25" s="130"/>
      <c r="L25" s="129"/>
      <c r="M25" s="129"/>
      <c r="N25" s="129"/>
      <c r="O25" s="129"/>
      <c r="P25" s="129"/>
      <c r="Q25" s="129"/>
    </row>
    <row r="26" spans="1:17" ht="12.75" customHeight="1">
      <c r="A26" s="136"/>
      <c r="B26" s="122"/>
      <c r="C26" s="122"/>
      <c r="D26" s="124" t="s">
        <v>3</v>
      </c>
      <c r="E26" s="125"/>
      <c r="F26" s="117" t="s">
        <v>142</v>
      </c>
      <c r="G26" s="126" t="s">
        <v>3</v>
      </c>
      <c r="H26" s="127"/>
      <c r="I26" s="148" t="s">
        <v>142</v>
      </c>
      <c r="J26" s="131" t="s">
        <v>2</v>
      </c>
      <c r="K26" s="130"/>
      <c r="L26" s="129"/>
      <c r="M26" s="129"/>
      <c r="N26" s="129"/>
      <c r="O26" s="129"/>
      <c r="P26" s="129"/>
      <c r="Q26" s="129"/>
    </row>
    <row r="27" spans="1:10" ht="12.75">
      <c r="A27" s="136"/>
      <c r="B27" s="122"/>
      <c r="C27" s="122"/>
      <c r="D27" s="117" t="s">
        <v>70</v>
      </c>
      <c r="E27" s="117" t="s">
        <v>71</v>
      </c>
      <c r="F27" s="122"/>
      <c r="G27" s="148" t="s">
        <v>70</v>
      </c>
      <c r="H27" s="148" t="s">
        <v>71</v>
      </c>
      <c r="I27" s="149"/>
      <c r="J27" s="131"/>
    </row>
    <row r="28" spans="1:10" ht="24.75" customHeight="1">
      <c r="A28" s="136"/>
      <c r="B28" s="122"/>
      <c r="C28" s="122"/>
      <c r="D28" s="122"/>
      <c r="E28" s="122"/>
      <c r="F28" s="122"/>
      <c r="G28" s="163"/>
      <c r="H28" s="149"/>
      <c r="I28" s="149"/>
      <c r="J28" s="131"/>
    </row>
    <row r="29" spans="1:10" ht="12.75">
      <c r="A29" s="137"/>
      <c r="B29" s="123"/>
      <c r="C29" s="123"/>
      <c r="D29" s="123"/>
      <c r="E29" s="123"/>
      <c r="F29" s="123"/>
      <c r="G29" s="164"/>
      <c r="H29" s="150"/>
      <c r="I29" s="150"/>
      <c r="J29" s="118"/>
    </row>
    <row r="30" spans="1:10" ht="12.75">
      <c r="A30" s="16">
        <v>1</v>
      </c>
      <c r="B30" s="16">
        <v>2</v>
      </c>
      <c r="C30" s="16">
        <v>3</v>
      </c>
      <c r="D30" s="16">
        <v>4</v>
      </c>
      <c r="E30" s="16">
        <v>5</v>
      </c>
      <c r="F30" s="16">
        <v>6</v>
      </c>
      <c r="G30" s="33">
        <v>7</v>
      </c>
      <c r="H30" s="33">
        <v>8</v>
      </c>
      <c r="I30" s="33">
        <v>9</v>
      </c>
      <c r="J30" s="16">
        <v>10</v>
      </c>
    </row>
    <row r="31" spans="1:10" ht="69" customHeight="1">
      <c r="A31" s="17" t="s">
        <v>209</v>
      </c>
      <c r="B31" s="18" t="s">
        <v>21</v>
      </c>
      <c r="C31" s="18"/>
      <c r="D31" s="68">
        <f aca="true" t="shared" si="0" ref="D31:I31">D32+D33-D34</f>
        <v>0</v>
      </c>
      <c r="E31" s="68">
        <f t="shared" si="0"/>
        <v>0</v>
      </c>
      <c r="F31" s="73">
        <f t="shared" si="0"/>
        <v>0</v>
      </c>
      <c r="G31" s="68">
        <f t="shared" si="0"/>
        <v>0</v>
      </c>
      <c r="H31" s="68">
        <f>H32+H33-H34</f>
        <v>0</v>
      </c>
      <c r="I31" s="75">
        <f t="shared" si="0"/>
        <v>0</v>
      </c>
      <c r="J31" s="37"/>
    </row>
    <row r="32" spans="1:10" ht="12.75">
      <c r="A32" s="17" t="s">
        <v>4</v>
      </c>
      <c r="B32" s="19"/>
      <c r="C32" s="21" t="s">
        <v>72</v>
      </c>
      <c r="D32" s="22">
        <f aca="true" t="shared" si="1" ref="D32:I32">D36+D66+D80+D94</f>
        <v>0</v>
      </c>
      <c r="E32" s="22">
        <f t="shared" si="1"/>
        <v>0</v>
      </c>
      <c r="F32" s="74">
        <f t="shared" si="1"/>
        <v>0</v>
      </c>
      <c r="G32" s="22">
        <f t="shared" si="1"/>
        <v>0</v>
      </c>
      <c r="H32" s="22">
        <f>H36+H66+H80+H94</f>
        <v>0</v>
      </c>
      <c r="I32" s="37">
        <f t="shared" si="1"/>
        <v>0</v>
      </c>
      <c r="J32" s="37"/>
    </row>
    <row r="33" spans="1:10" ht="12.75">
      <c r="A33" s="17" t="s">
        <v>5</v>
      </c>
      <c r="B33" s="19"/>
      <c r="C33" s="21" t="s">
        <v>73</v>
      </c>
      <c r="D33" s="22">
        <f aca="true" t="shared" si="2" ref="D33:I33">D37+D72+D86+D100</f>
        <v>0</v>
      </c>
      <c r="E33" s="22">
        <f t="shared" si="2"/>
        <v>0</v>
      </c>
      <c r="F33" s="74">
        <f t="shared" si="2"/>
        <v>0</v>
      </c>
      <c r="G33" s="22">
        <f t="shared" si="2"/>
        <v>0</v>
      </c>
      <c r="H33" s="22">
        <f t="shared" si="2"/>
        <v>0</v>
      </c>
      <c r="I33" s="37">
        <f t="shared" si="2"/>
        <v>0</v>
      </c>
      <c r="J33" s="37"/>
    </row>
    <row r="34" spans="1:10" ht="12.75">
      <c r="A34" s="17" t="s">
        <v>87</v>
      </c>
      <c r="B34" s="19"/>
      <c r="C34" s="21" t="s">
        <v>22</v>
      </c>
      <c r="D34" s="68">
        <f aca="true" t="shared" si="3" ref="D34:I34">D38+D78+D92+D106</f>
        <v>0</v>
      </c>
      <c r="E34" s="68">
        <f t="shared" si="3"/>
        <v>0</v>
      </c>
      <c r="F34" s="73">
        <f t="shared" si="3"/>
        <v>0</v>
      </c>
      <c r="G34" s="68">
        <f t="shared" si="3"/>
        <v>0</v>
      </c>
      <c r="H34" s="68">
        <f t="shared" si="3"/>
        <v>0</v>
      </c>
      <c r="I34" s="75">
        <f t="shared" si="3"/>
        <v>0</v>
      </c>
      <c r="J34" s="37"/>
    </row>
    <row r="35" spans="1:10" s="15" customFormat="1" ht="12.75">
      <c r="A35" s="40" t="s">
        <v>6</v>
      </c>
      <c r="B35" s="20" t="s">
        <v>74</v>
      </c>
      <c r="C35" s="20"/>
      <c r="D35" s="24">
        <f aca="true" t="shared" si="4" ref="D35:I35">D36+D37-D38</f>
        <v>0</v>
      </c>
      <c r="E35" s="24">
        <f t="shared" si="4"/>
        <v>0</v>
      </c>
      <c r="F35" s="80">
        <f t="shared" si="4"/>
        <v>0</v>
      </c>
      <c r="G35" s="24">
        <f t="shared" si="4"/>
        <v>0</v>
      </c>
      <c r="H35" s="24">
        <f t="shared" si="4"/>
        <v>0</v>
      </c>
      <c r="I35" s="38">
        <f t="shared" si="4"/>
        <v>0</v>
      </c>
      <c r="J35" s="38"/>
    </row>
    <row r="36" spans="1:10" ht="12.75">
      <c r="A36" s="40" t="s">
        <v>4</v>
      </c>
      <c r="B36" s="18"/>
      <c r="C36" s="21" t="s">
        <v>72</v>
      </c>
      <c r="D36" s="76">
        <f aca="true" t="shared" si="5" ref="D36:I36">D40+D44+D48+D62</f>
        <v>0</v>
      </c>
      <c r="E36" s="76">
        <f t="shared" si="5"/>
        <v>0</v>
      </c>
      <c r="F36" s="77">
        <f t="shared" si="5"/>
        <v>0</v>
      </c>
      <c r="G36" s="76">
        <f t="shared" si="5"/>
        <v>0</v>
      </c>
      <c r="H36" s="76">
        <f t="shared" si="5"/>
        <v>0</v>
      </c>
      <c r="I36" s="77">
        <f t="shared" si="5"/>
        <v>0</v>
      </c>
      <c r="J36" s="58"/>
    </row>
    <row r="37" spans="1:10" ht="12.75">
      <c r="A37" s="40" t="s">
        <v>5</v>
      </c>
      <c r="B37" s="18"/>
      <c r="C37" s="21" t="s">
        <v>73</v>
      </c>
      <c r="D37" s="76">
        <f aca="true" t="shared" si="6" ref="D37:I37">D41+D45+D54+D63</f>
        <v>0</v>
      </c>
      <c r="E37" s="76">
        <f t="shared" si="6"/>
        <v>0</v>
      </c>
      <c r="F37" s="77">
        <f t="shared" si="6"/>
        <v>0</v>
      </c>
      <c r="G37" s="76">
        <f t="shared" si="6"/>
        <v>0</v>
      </c>
      <c r="H37" s="76">
        <f t="shared" si="6"/>
        <v>0</v>
      </c>
      <c r="I37" s="77">
        <f t="shared" si="6"/>
        <v>0</v>
      </c>
      <c r="J37" s="58"/>
    </row>
    <row r="38" spans="1:10" ht="12.75">
      <c r="A38" s="40" t="s">
        <v>87</v>
      </c>
      <c r="B38" s="19"/>
      <c r="C38" s="21" t="s">
        <v>22</v>
      </c>
      <c r="D38" s="76">
        <f aca="true" t="shared" si="7" ref="D38:I38">D42+D46+D60+D64</f>
        <v>0</v>
      </c>
      <c r="E38" s="76">
        <f t="shared" si="7"/>
        <v>0</v>
      </c>
      <c r="F38" s="77">
        <f t="shared" si="7"/>
        <v>0</v>
      </c>
      <c r="G38" s="76">
        <f t="shared" si="7"/>
        <v>0</v>
      </c>
      <c r="H38" s="76">
        <f t="shared" si="7"/>
        <v>0</v>
      </c>
      <c r="I38" s="77">
        <f t="shared" si="7"/>
        <v>0</v>
      </c>
      <c r="J38" s="58"/>
    </row>
    <row r="39" spans="1:10" ht="25.5">
      <c r="A39" s="40" t="s">
        <v>104</v>
      </c>
      <c r="B39" s="18" t="s">
        <v>7</v>
      </c>
      <c r="C39" s="18"/>
      <c r="D39" s="78">
        <f aca="true" t="shared" si="8" ref="D39:I39">D40+D41-D42</f>
        <v>0</v>
      </c>
      <c r="E39" s="78">
        <f t="shared" si="8"/>
        <v>0</v>
      </c>
      <c r="F39" s="79">
        <f t="shared" si="8"/>
        <v>0</v>
      </c>
      <c r="G39" s="78">
        <f t="shared" si="8"/>
        <v>0</v>
      </c>
      <c r="H39" s="78">
        <f t="shared" si="8"/>
        <v>0</v>
      </c>
      <c r="I39" s="79">
        <f t="shared" si="8"/>
        <v>0</v>
      </c>
      <c r="J39" s="58"/>
    </row>
    <row r="40" spans="1:10" ht="12.75">
      <c r="A40" s="40" t="s">
        <v>4</v>
      </c>
      <c r="B40" s="18"/>
      <c r="C40" s="21" t="s">
        <v>72</v>
      </c>
      <c r="D40" s="81"/>
      <c r="E40" s="81"/>
      <c r="F40" s="82"/>
      <c r="G40" s="81"/>
      <c r="H40" s="81"/>
      <c r="I40" s="82"/>
      <c r="J40" s="59"/>
    </row>
    <row r="41" spans="1:10" ht="12.75">
      <c r="A41" s="40" t="s">
        <v>5</v>
      </c>
      <c r="B41" s="18"/>
      <c r="C41" s="21" t="s">
        <v>73</v>
      </c>
      <c r="D41" s="81"/>
      <c r="E41" s="81"/>
      <c r="F41" s="82"/>
      <c r="G41" s="81"/>
      <c r="H41" s="81"/>
      <c r="I41" s="82"/>
      <c r="J41" s="59"/>
    </row>
    <row r="42" spans="1:10" ht="12.75">
      <c r="A42" s="40" t="s">
        <v>87</v>
      </c>
      <c r="B42" s="19"/>
      <c r="C42" s="21" t="s">
        <v>22</v>
      </c>
      <c r="D42" s="81"/>
      <c r="E42" s="81"/>
      <c r="F42" s="82"/>
      <c r="G42" s="81"/>
      <c r="H42" s="81"/>
      <c r="I42" s="82"/>
      <c r="J42" s="59"/>
    </row>
    <row r="43" spans="1:10" ht="51">
      <c r="A43" s="40" t="s">
        <v>170</v>
      </c>
      <c r="B43" s="18" t="s">
        <v>8</v>
      </c>
      <c r="C43" s="18"/>
      <c r="D43" s="78">
        <f aca="true" t="shared" si="9" ref="D43:I43">D44+D45-D46</f>
        <v>0</v>
      </c>
      <c r="E43" s="78">
        <f t="shared" si="9"/>
        <v>0</v>
      </c>
      <c r="F43" s="79">
        <f t="shared" si="9"/>
        <v>0</v>
      </c>
      <c r="G43" s="78">
        <f t="shared" si="9"/>
        <v>0</v>
      </c>
      <c r="H43" s="78">
        <f t="shared" si="9"/>
        <v>0</v>
      </c>
      <c r="I43" s="79">
        <f t="shared" si="9"/>
        <v>0</v>
      </c>
      <c r="J43" s="58"/>
    </row>
    <row r="44" spans="1:10" ht="12.75">
      <c r="A44" s="40" t="s">
        <v>4</v>
      </c>
      <c r="B44" s="18"/>
      <c r="C44" s="21" t="s">
        <v>72</v>
      </c>
      <c r="D44" s="81"/>
      <c r="E44" s="81"/>
      <c r="F44" s="82"/>
      <c r="G44" s="81"/>
      <c r="H44" s="81"/>
      <c r="I44" s="82"/>
      <c r="J44" s="59"/>
    </row>
    <row r="45" spans="1:10" ht="12.75">
      <c r="A45" s="40" t="s">
        <v>5</v>
      </c>
      <c r="B45" s="18"/>
      <c r="C45" s="21" t="s">
        <v>73</v>
      </c>
      <c r="D45" s="81"/>
      <c r="E45" s="81"/>
      <c r="F45" s="82"/>
      <c r="G45" s="81"/>
      <c r="H45" s="81"/>
      <c r="I45" s="82"/>
      <c r="J45" s="59"/>
    </row>
    <row r="46" spans="1:10" ht="12.75">
      <c r="A46" s="40" t="s">
        <v>87</v>
      </c>
      <c r="B46" s="19"/>
      <c r="C46" s="21" t="s">
        <v>22</v>
      </c>
      <c r="D46" s="81"/>
      <c r="E46" s="81"/>
      <c r="F46" s="82"/>
      <c r="G46" s="81"/>
      <c r="H46" s="81"/>
      <c r="I46" s="82"/>
      <c r="J46" s="59"/>
    </row>
    <row r="47" spans="1:10" ht="25.5">
      <c r="A47" s="40" t="s">
        <v>105</v>
      </c>
      <c r="B47" s="18" t="s">
        <v>9</v>
      </c>
      <c r="C47" s="18"/>
      <c r="D47" s="78">
        <f aca="true" t="shared" si="10" ref="D47:I47">D48+D54-D60</f>
        <v>0</v>
      </c>
      <c r="E47" s="78">
        <f t="shared" si="10"/>
        <v>0</v>
      </c>
      <c r="F47" s="79">
        <f t="shared" si="10"/>
        <v>0</v>
      </c>
      <c r="G47" s="78">
        <f t="shared" si="10"/>
        <v>0</v>
      </c>
      <c r="H47" s="78">
        <f t="shared" si="10"/>
        <v>0</v>
      </c>
      <c r="I47" s="79">
        <f t="shared" si="10"/>
        <v>0</v>
      </c>
      <c r="J47" s="58"/>
    </row>
    <row r="48" spans="1:10" ht="12.75">
      <c r="A48" s="40" t="s">
        <v>4</v>
      </c>
      <c r="B48" s="18"/>
      <c r="C48" s="21" t="s">
        <v>72</v>
      </c>
      <c r="D48" s="81"/>
      <c r="E48" s="81"/>
      <c r="F48" s="82"/>
      <c r="G48" s="81"/>
      <c r="H48" s="81"/>
      <c r="I48" s="82"/>
      <c r="J48" s="59"/>
    </row>
    <row r="49" spans="1:10" ht="12.75">
      <c r="A49" s="40" t="s">
        <v>106</v>
      </c>
      <c r="B49" s="19"/>
      <c r="C49" s="21" t="s">
        <v>145</v>
      </c>
      <c r="D49" s="23" t="s">
        <v>65</v>
      </c>
      <c r="E49" s="23" t="s">
        <v>65</v>
      </c>
      <c r="F49" s="23" t="s">
        <v>65</v>
      </c>
      <c r="G49" s="23" t="s">
        <v>65</v>
      </c>
      <c r="H49" s="23" t="s">
        <v>65</v>
      </c>
      <c r="I49" s="23" t="s">
        <v>65</v>
      </c>
      <c r="J49" s="23" t="s">
        <v>65</v>
      </c>
    </row>
    <row r="50" spans="1:10" ht="25.5">
      <c r="A50" s="40" t="s">
        <v>92</v>
      </c>
      <c r="B50" s="19"/>
      <c r="C50" s="21" t="s">
        <v>93</v>
      </c>
      <c r="D50" s="83"/>
      <c r="E50" s="83"/>
      <c r="F50" s="84"/>
      <c r="G50" s="83"/>
      <c r="H50" s="83"/>
      <c r="I50" s="84"/>
      <c r="J50" s="41"/>
    </row>
    <row r="51" spans="1:10" ht="25.5">
      <c r="A51" s="40" t="s">
        <v>94</v>
      </c>
      <c r="B51" s="19"/>
      <c r="C51" s="21" t="s">
        <v>97</v>
      </c>
      <c r="D51" s="83"/>
      <c r="E51" s="83"/>
      <c r="F51" s="84"/>
      <c r="G51" s="83"/>
      <c r="H51" s="83"/>
      <c r="I51" s="84"/>
      <c r="J51" s="41"/>
    </row>
    <row r="52" spans="1:10" ht="25.5">
      <c r="A52" s="40" t="s">
        <v>95</v>
      </c>
      <c r="B52" s="19"/>
      <c r="C52" s="21" t="s">
        <v>98</v>
      </c>
      <c r="D52" s="83"/>
      <c r="E52" s="83"/>
      <c r="F52" s="84"/>
      <c r="G52" s="83"/>
      <c r="H52" s="83"/>
      <c r="I52" s="84"/>
      <c r="J52" s="41"/>
    </row>
    <row r="53" spans="1:10" ht="25.5">
      <c r="A53" s="40" t="s">
        <v>96</v>
      </c>
      <c r="B53" s="19"/>
      <c r="C53" s="21" t="s">
        <v>99</v>
      </c>
      <c r="D53" s="83"/>
      <c r="E53" s="83"/>
      <c r="F53" s="84"/>
      <c r="G53" s="83"/>
      <c r="H53" s="83"/>
      <c r="I53" s="84"/>
      <c r="J53" s="41"/>
    </row>
    <row r="54" spans="1:10" ht="12.75">
      <c r="A54" s="40" t="s">
        <v>5</v>
      </c>
      <c r="B54" s="18"/>
      <c r="C54" s="21" t="s">
        <v>73</v>
      </c>
      <c r="D54" s="81"/>
      <c r="E54" s="81"/>
      <c r="F54" s="85"/>
      <c r="G54" s="81"/>
      <c r="H54" s="81"/>
      <c r="I54" s="85"/>
      <c r="J54" s="60"/>
    </row>
    <row r="55" spans="1:10" ht="12.75">
      <c r="A55" s="40" t="s">
        <v>106</v>
      </c>
      <c r="B55" s="19"/>
      <c r="C55" s="21" t="s">
        <v>146</v>
      </c>
      <c r="D55" s="23" t="s">
        <v>65</v>
      </c>
      <c r="E55" s="23" t="s">
        <v>65</v>
      </c>
      <c r="F55" s="23" t="s">
        <v>65</v>
      </c>
      <c r="G55" s="23" t="s">
        <v>65</v>
      </c>
      <c r="H55" s="23" t="s">
        <v>65</v>
      </c>
      <c r="I55" s="23" t="s">
        <v>65</v>
      </c>
      <c r="J55" s="23" t="s">
        <v>65</v>
      </c>
    </row>
    <row r="56" spans="1:10" ht="25.5">
      <c r="A56" s="40" t="s">
        <v>92</v>
      </c>
      <c r="B56" s="19"/>
      <c r="C56" s="21" t="s">
        <v>100</v>
      </c>
      <c r="D56" s="83"/>
      <c r="E56" s="83"/>
      <c r="F56" s="84"/>
      <c r="G56" s="83"/>
      <c r="H56" s="83"/>
      <c r="I56" s="84"/>
      <c r="J56" s="41"/>
    </row>
    <row r="57" spans="1:10" ht="25.5">
      <c r="A57" s="40" t="s">
        <v>94</v>
      </c>
      <c r="B57" s="19"/>
      <c r="C57" s="21" t="s">
        <v>101</v>
      </c>
      <c r="D57" s="83"/>
      <c r="E57" s="83"/>
      <c r="F57" s="84"/>
      <c r="G57" s="83"/>
      <c r="H57" s="83"/>
      <c r="I57" s="84"/>
      <c r="J57" s="41"/>
    </row>
    <row r="58" spans="1:10" ht="25.5">
      <c r="A58" s="40" t="s">
        <v>95</v>
      </c>
      <c r="B58" s="19"/>
      <c r="C58" s="21" t="s">
        <v>102</v>
      </c>
      <c r="D58" s="83"/>
      <c r="E58" s="83"/>
      <c r="F58" s="84"/>
      <c r="G58" s="83"/>
      <c r="H58" s="83"/>
      <c r="I58" s="84"/>
      <c r="J58" s="41"/>
    </row>
    <row r="59" spans="1:10" ht="25.5">
      <c r="A59" s="40" t="s">
        <v>96</v>
      </c>
      <c r="B59" s="19"/>
      <c r="C59" s="21" t="s">
        <v>103</v>
      </c>
      <c r="D59" s="83"/>
      <c r="E59" s="83"/>
      <c r="F59" s="84"/>
      <c r="G59" s="83"/>
      <c r="H59" s="83"/>
      <c r="I59" s="84"/>
      <c r="J59" s="41"/>
    </row>
    <row r="60" spans="1:10" ht="12.75">
      <c r="A60" s="40" t="s">
        <v>87</v>
      </c>
      <c r="B60" s="19"/>
      <c r="C60" s="21" t="s">
        <v>22</v>
      </c>
      <c r="D60" s="81"/>
      <c r="E60" s="81"/>
      <c r="F60" s="85"/>
      <c r="G60" s="81"/>
      <c r="H60" s="81"/>
      <c r="I60" s="85"/>
      <c r="J60" s="60"/>
    </row>
    <row r="61" spans="1:10" ht="12.75">
      <c r="A61" s="40" t="s">
        <v>171</v>
      </c>
      <c r="B61" s="18" t="s">
        <v>10</v>
      </c>
      <c r="C61" s="18"/>
      <c r="D61" s="78">
        <f aca="true" t="shared" si="11" ref="D61:I61">D62+D63-D64</f>
        <v>0</v>
      </c>
      <c r="E61" s="78">
        <f t="shared" si="11"/>
        <v>0</v>
      </c>
      <c r="F61" s="79">
        <f t="shared" si="11"/>
        <v>0</v>
      </c>
      <c r="G61" s="78">
        <f t="shared" si="11"/>
        <v>0</v>
      </c>
      <c r="H61" s="78">
        <f t="shared" si="11"/>
        <v>0</v>
      </c>
      <c r="I61" s="79">
        <f t="shared" si="11"/>
        <v>0</v>
      </c>
      <c r="J61" s="58"/>
    </row>
    <row r="62" spans="1:10" ht="12.75">
      <c r="A62" s="40" t="s">
        <v>4</v>
      </c>
      <c r="B62" s="18"/>
      <c r="C62" s="21" t="s">
        <v>72</v>
      </c>
      <c r="D62" s="81"/>
      <c r="E62" s="81"/>
      <c r="F62" s="85"/>
      <c r="G62" s="81"/>
      <c r="H62" s="81"/>
      <c r="I62" s="85"/>
      <c r="J62" s="60"/>
    </row>
    <row r="63" spans="1:10" ht="12.75">
      <c r="A63" s="40" t="s">
        <v>5</v>
      </c>
      <c r="B63" s="18"/>
      <c r="C63" s="21" t="s">
        <v>73</v>
      </c>
      <c r="D63" s="81"/>
      <c r="E63" s="81"/>
      <c r="F63" s="85"/>
      <c r="G63" s="81"/>
      <c r="H63" s="81"/>
      <c r="I63" s="85"/>
      <c r="J63" s="60"/>
    </row>
    <row r="64" spans="1:10" ht="12.75">
      <c r="A64" s="40" t="s">
        <v>87</v>
      </c>
      <c r="B64" s="19"/>
      <c r="C64" s="21" t="s">
        <v>22</v>
      </c>
      <c r="D64" s="81"/>
      <c r="E64" s="81"/>
      <c r="F64" s="85"/>
      <c r="G64" s="81"/>
      <c r="H64" s="81"/>
      <c r="I64" s="85"/>
      <c r="J64" s="60"/>
    </row>
    <row r="65" spans="1:10" ht="25.5">
      <c r="A65" s="40" t="s">
        <v>11</v>
      </c>
      <c r="B65" s="18" t="s">
        <v>35</v>
      </c>
      <c r="C65" s="18"/>
      <c r="D65" s="72">
        <f aca="true" t="shared" si="12" ref="D65:I65">D66+D72-D78</f>
        <v>0</v>
      </c>
      <c r="E65" s="72">
        <f t="shared" si="12"/>
        <v>0</v>
      </c>
      <c r="F65" s="69">
        <f t="shared" si="12"/>
        <v>0</v>
      </c>
      <c r="G65" s="22">
        <f t="shared" si="12"/>
        <v>0</v>
      </c>
      <c r="H65" s="22">
        <f t="shared" si="12"/>
        <v>0</v>
      </c>
      <c r="I65" s="69">
        <f t="shared" si="12"/>
        <v>0</v>
      </c>
      <c r="J65" s="26"/>
    </row>
    <row r="66" spans="1:10" ht="12.75">
      <c r="A66" s="40" t="s">
        <v>4</v>
      </c>
      <c r="B66" s="18"/>
      <c r="C66" s="21" t="s">
        <v>72</v>
      </c>
      <c r="D66" s="86"/>
      <c r="E66" s="86"/>
      <c r="F66" s="84"/>
      <c r="G66" s="86"/>
      <c r="H66" s="86"/>
      <c r="I66" s="84"/>
      <c r="J66" s="41"/>
    </row>
    <row r="67" spans="1:10" ht="25.5">
      <c r="A67" s="40" t="s">
        <v>107</v>
      </c>
      <c r="B67" s="19"/>
      <c r="C67" s="21" t="s">
        <v>145</v>
      </c>
      <c r="D67" s="23" t="s">
        <v>65</v>
      </c>
      <c r="E67" s="23" t="s">
        <v>65</v>
      </c>
      <c r="F67" s="23" t="s">
        <v>65</v>
      </c>
      <c r="G67" s="23" t="s">
        <v>65</v>
      </c>
      <c r="H67" s="23" t="s">
        <v>65</v>
      </c>
      <c r="I67" s="23" t="s">
        <v>65</v>
      </c>
      <c r="J67" s="23" t="s">
        <v>65</v>
      </c>
    </row>
    <row r="68" spans="1:10" ht="25.5">
      <c r="A68" s="40" t="s">
        <v>92</v>
      </c>
      <c r="B68" s="19"/>
      <c r="C68" s="21" t="s">
        <v>93</v>
      </c>
      <c r="D68" s="83"/>
      <c r="E68" s="83"/>
      <c r="F68" s="84"/>
      <c r="G68" s="83"/>
      <c r="H68" s="83"/>
      <c r="I68" s="84"/>
      <c r="J68" s="41"/>
    </row>
    <row r="69" spans="1:10" ht="25.5">
      <c r="A69" s="40" t="s">
        <v>94</v>
      </c>
      <c r="B69" s="19"/>
      <c r="C69" s="21" t="s">
        <v>97</v>
      </c>
      <c r="D69" s="83"/>
      <c r="E69" s="83"/>
      <c r="F69" s="84"/>
      <c r="G69" s="83"/>
      <c r="H69" s="83"/>
      <c r="I69" s="84"/>
      <c r="J69" s="41"/>
    </row>
    <row r="70" spans="1:10" ht="25.5">
      <c r="A70" s="40" t="s">
        <v>95</v>
      </c>
      <c r="B70" s="19"/>
      <c r="C70" s="21" t="s">
        <v>98</v>
      </c>
      <c r="D70" s="83"/>
      <c r="E70" s="83"/>
      <c r="F70" s="84"/>
      <c r="G70" s="83"/>
      <c r="H70" s="83"/>
      <c r="I70" s="84"/>
      <c r="J70" s="41"/>
    </row>
    <row r="71" spans="1:10" ht="25.5">
      <c r="A71" s="40" t="s">
        <v>96</v>
      </c>
      <c r="B71" s="19"/>
      <c r="C71" s="21" t="s">
        <v>99</v>
      </c>
      <c r="D71" s="83"/>
      <c r="E71" s="83"/>
      <c r="F71" s="84"/>
      <c r="G71" s="83"/>
      <c r="H71" s="83"/>
      <c r="I71" s="84"/>
      <c r="J71" s="41"/>
    </row>
    <row r="72" spans="1:10" ht="12.75">
      <c r="A72" s="40" t="s">
        <v>5</v>
      </c>
      <c r="B72" s="18"/>
      <c r="C72" s="21" t="s">
        <v>73</v>
      </c>
      <c r="D72" s="86"/>
      <c r="E72" s="86"/>
      <c r="F72" s="84"/>
      <c r="G72" s="86"/>
      <c r="H72" s="86"/>
      <c r="I72" s="84"/>
      <c r="J72" s="41"/>
    </row>
    <row r="73" spans="1:10" ht="25.5">
      <c r="A73" s="40" t="s">
        <v>107</v>
      </c>
      <c r="B73" s="19"/>
      <c r="C73" s="21" t="s">
        <v>146</v>
      </c>
      <c r="D73" s="23" t="s">
        <v>65</v>
      </c>
      <c r="E73" s="23" t="s">
        <v>65</v>
      </c>
      <c r="F73" s="23" t="s">
        <v>65</v>
      </c>
      <c r="G73" s="23" t="s">
        <v>65</v>
      </c>
      <c r="H73" s="23" t="s">
        <v>65</v>
      </c>
      <c r="I73" s="23" t="s">
        <v>65</v>
      </c>
      <c r="J73" s="19"/>
    </row>
    <row r="74" spans="1:10" ht="25.5">
      <c r="A74" s="40" t="s">
        <v>92</v>
      </c>
      <c r="B74" s="19"/>
      <c r="C74" s="21" t="s">
        <v>100</v>
      </c>
      <c r="D74" s="83"/>
      <c r="E74" s="83"/>
      <c r="F74" s="84"/>
      <c r="G74" s="83"/>
      <c r="H74" s="83"/>
      <c r="I74" s="84"/>
      <c r="J74" s="41"/>
    </row>
    <row r="75" spans="1:10" ht="25.5">
      <c r="A75" s="40" t="s">
        <v>94</v>
      </c>
      <c r="B75" s="19"/>
      <c r="C75" s="21" t="s">
        <v>101</v>
      </c>
      <c r="D75" s="83"/>
      <c r="E75" s="83"/>
      <c r="F75" s="84"/>
      <c r="G75" s="83"/>
      <c r="H75" s="83"/>
      <c r="I75" s="84"/>
      <c r="J75" s="41"/>
    </row>
    <row r="76" spans="1:10" ht="25.5">
      <c r="A76" s="40" t="s">
        <v>95</v>
      </c>
      <c r="B76" s="19"/>
      <c r="C76" s="21" t="s">
        <v>102</v>
      </c>
      <c r="D76" s="83"/>
      <c r="E76" s="83"/>
      <c r="F76" s="84"/>
      <c r="G76" s="83"/>
      <c r="H76" s="83"/>
      <c r="I76" s="84"/>
      <c r="J76" s="41"/>
    </row>
    <row r="77" spans="1:10" ht="25.5">
      <c r="A77" s="40" t="s">
        <v>96</v>
      </c>
      <c r="B77" s="19"/>
      <c r="C77" s="21" t="s">
        <v>103</v>
      </c>
      <c r="D77" s="83"/>
      <c r="E77" s="83"/>
      <c r="F77" s="84"/>
      <c r="G77" s="83"/>
      <c r="H77" s="83"/>
      <c r="I77" s="84"/>
      <c r="J77" s="41"/>
    </row>
    <row r="78" spans="1:10" ht="12.75">
      <c r="A78" s="40" t="s">
        <v>87</v>
      </c>
      <c r="B78" s="19"/>
      <c r="C78" s="21" t="s">
        <v>22</v>
      </c>
      <c r="D78" s="86"/>
      <c r="E78" s="86"/>
      <c r="F78" s="84"/>
      <c r="G78" s="86"/>
      <c r="H78" s="86"/>
      <c r="I78" s="84"/>
      <c r="J78" s="41"/>
    </row>
    <row r="79" spans="1:10" ht="25.5">
      <c r="A79" s="40" t="s">
        <v>12</v>
      </c>
      <c r="B79" s="18" t="s">
        <v>36</v>
      </c>
      <c r="C79" s="18"/>
      <c r="D79" s="72">
        <f aca="true" t="shared" si="13" ref="D79:I79">D80+D86-D92</f>
        <v>0</v>
      </c>
      <c r="E79" s="72">
        <f t="shared" si="13"/>
        <v>0</v>
      </c>
      <c r="F79" s="69">
        <f t="shared" si="13"/>
        <v>0</v>
      </c>
      <c r="G79" s="22">
        <f t="shared" si="13"/>
        <v>0</v>
      </c>
      <c r="H79" s="22">
        <f t="shared" si="13"/>
        <v>0</v>
      </c>
      <c r="I79" s="69">
        <f t="shared" si="13"/>
        <v>0</v>
      </c>
      <c r="J79" s="26"/>
    </row>
    <row r="80" spans="1:10" ht="12.75">
      <c r="A80" s="40" t="s">
        <v>4</v>
      </c>
      <c r="B80" s="18"/>
      <c r="C80" s="21" t="s">
        <v>72</v>
      </c>
      <c r="D80" s="83"/>
      <c r="E80" s="83"/>
      <c r="F80" s="84"/>
      <c r="G80" s="86"/>
      <c r="H80" s="86"/>
      <c r="I80" s="84"/>
      <c r="J80" s="41"/>
    </row>
    <row r="81" spans="1:10" ht="54" customHeight="1">
      <c r="A81" s="40" t="s">
        <v>108</v>
      </c>
      <c r="B81" s="19"/>
      <c r="C81" s="21" t="s">
        <v>145</v>
      </c>
      <c r="D81" s="23" t="s">
        <v>65</v>
      </c>
      <c r="E81" s="23" t="s">
        <v>65</v>
      </c>
      <c r="F81" s="23" t="s">
        <v>65</v>
      </c>
      <c r="G81" s="23" t="s">
        <v>65</v>
      </c>
      <c r="H81" s="23" t="s">
        <v>65</v>
      </c>
      <c r="I81" s="23" t="s">
        <v>65</v>
      </c>
      <c r="J81" s="23" t="s">
        <v>65</v>
      </c>
    </row>
    <row r="82" spans="1:10" ht="25.5">
      <c r="A82" s="40" t="s">
        <v>92</v>
      </c>
      <c r="B82" s="19"/>
      <c r="C82" s="21" t="s">
        <v>93</v>
      </c>
      <c r="D82" s="83"/>
      <c r="E82" s="83"/>
      <c r="F82" s="84"/>
      <c r="G82" s="83"/>
      <c r="H82" s="83"/>
      <c r="I82" s="84"/>
      <c r="J82" s="41"/>
    </row>
    <row r="83" spans="1:10" ht="25.5">
      <c r="A83" s="40" t="s">
        <v>94</v>
      </c>
      <c r="B83" s="19"/>
      <c r="C83" s="21" t="s">
        <v>97</v>
      </c>
      <c r="D83" s="83"/>
      <c r="E83" s="83"/>
      <c r="F83" s="84"/>
      <c r="G83" s="83"/>
      <c r="H83" s="83"/>
      <c r="I83" s="84"/>
      <c r="J83" s="41"/>
    </row>
    <row r="84" spans="1:10" ht="25.5">
      <c r="A84" s="40" t="s">
        <v>95</v>
      </c>
      <c r="B84" s="19"/>
      <c r="C84" s="21" t="s">
        <v>98</v>
      </c>
      <c r="D84" s="83"/>
      <c r="E84" s="83"/>
      <c r="F84" s="84"/>
      <c r="G84" s="83"/>
      <c r="H84" s="83"/>
      <c r="I84" s="84"/>
      <c r="J84" s="41"/>
    </row>
    <row r="85" spans="1:10" ht="25.5">
      <c r="A85" s="40" t="s">
        <v>96</v>
      </c>
      <c r="B85" s="19"/>
      <c r="C85" s="21" t="s">
        <v>99</v>
      </c>
      <c r="D85" s="83"/>
      <c r="E85" s="83"/>
      <c r="F85" s="84"/>
      <c r="G85" s="83"/>
      <c r="H85" s="83"/>
      <c r="I85" s="84"/>
      <c r="J85" s="41"/>
    </row>
    <row r="86" spans="1:10" ht="12.75">
      <c r="A86" s="40" t="s">
        <v>5</v>
      </c>
      <c r="B86" s="18"/>
      <c r="C86" s="21" t="s">
        <v>73</v>
      </c>
      <c r="D86" s="83"/>
      <c r="E86" s="83"/>
      <c r="F86" s="84"/>
      <c r="G86" s="86"/>
      <c r="H86" s="86"/>
      <c r="I86" s="84"/>
      <c r="J86" s="41"/>
    </row>
    <row r="87" spans="1:10" ht="51.75" customHeight="1">
      <c r="A87" s="40" t="s">
        <v>108</v>
      </c>
      <c r="B87" s="19"/>
      <c r="C87" s="21" t="s">
        <v>146</v>
      </c>
      <c r="D87" s="23" t="s">
        <v>65</v>
      </c>
      <c r="E87" s="23" t="s">
        <v>65</v>
      </c>
      <c r="F87" s="23" t="s">
        <v>65</v>
      </c>
      <c r="G87" s="23" t="s">
        <v>65</v>
      </c>
      <c r="H87" s="23" t="s">
        <v>65</v>
      </c>
      <c r="I87" s="23" t="s">
        <v>65</v>
      </c>
      <c r="J87" s="23" t="s">
        <v>65</v>
      </c>
    </row>
    <row r="88" spans="1:10" ht="25.5">
      <c r="A88" s="40" t="s">
        <v>92</v>
      </c>
      <c r="B88" s="19"/>
      <c r="C88" s="21" t="s">
        <v>100</v>
      </c>
      <c r="D88" s="83"/>
      <c r="E88" s="83"/>
      <c r="F88" s="84"/>
      <c r="G88" s="83"/>
      <c r="H88" s="83"/>
      <c r="I88" s="84"/>
      <c r="J88" s="41"/>
    </row>
    <row r="89" spans="1:10" ht="25.5">
      <c r="A89" s="40" t="s">
        <v>94</v>
      </c>
      <c r="B89" s="19"/>
      <c r="C89" s="21" t="s">
        <v>101</v>
      </c>
      <c r="D89" s="83"/>
      <c r="E89" s="83"/>
      <c r="F89" s="84"/>
      <c r="G89" s="83"/>
      <c r="H89" s="83"/>
      <c r="I89" s="84"/>
      <c r="J89" s="41"/>
    </row>
    <row r="90" spans="1:10" ht="25.5">
      <c r="A90" s="40" t="s">
        <v>95</v>
      </c>
      <c r="B90" s="19"/>
      <c r="C90" s="21" t="s">
        <v>102</v>
      </c>
      <c r="D90" s="83"/>
      <c r="E90" s="83"/>
      <c r="F90" s="84"/>
      <c r="G90" s="83"/>
      <c r="H90" s="83"/>
      <c r="I90" s="84"/>
      <c r="J90" s="41"/>
    </row>
    <row r="91" spans="1:10" ht="25.5">
      <c r="A91" s="40" t="s">
        <v>96</v>
      </c>
      <c r="B91" s="19"/>
      <c r="C91" s="21" t="s">
        <v>103</v>
      </c>
      <c r="D91" s="83"/>
      <c r="E91" s="83"/>
      <c r="F91" s="84"/>
      <c r="G91" s="83"/>
      <c r="H91" s="83"/>
      <c r="I91" s="84"/>
      <c r="J91" s="41"/>
    </row>
    <row r="92" spans="1:10" ht="12.75">
      <c r="A92" s="40" t="s">
        <v>87</v>
      </c>
      <c r="B92" s="19"/>
      <c r="C92" s="21" t="s">
        <v>22</v>
      </c>
      <c r="D92" s="83"/>
      <c r="E92" s="83"/>
      <c r="F92" s="84"/>
      <c r="G92" s="86"/>
      <c r="H92" s="86"/>
      <c r="I92" s="84"/>
      <c r="J92" s="41"/>
    </row>
    <row r="93" spans="1:10" ht="25.5">
      <c r="A93" s="57" t="s">
        <v>207</v>
      </c>
      <c r="B93" s="20" t="s">
        <v>37</v>
      </c>
      <c r="C93" s="20"/>
      <c r="D93" s="94">
        <f aca="true" t="shared" si="14" ref="D93:I93">D94+D100-D106</f>
        <v>0</v>
      </c>
      <c r="E93" s="94">
        <f t="shared" si="14"/>
        <v>0</v>
      </c>
      <c r="F93" s="71">
        <f t="shared" si="14"/>
        <v>0</v>
      </c>
      <c r="G93" s="24">
        <f t="shared" si="14"/>
        <v>0</v>
      </c>
      <c r="H93" s="24">
        <f t="shared" si="14"/>
        <v>0</v>
      </c>
      <c r="I93" s="71">
        <f t="shared" si="14"/>
        <v>0</v>
      </c>
      <c r="J93" s="61"/>
    </row>
    <row r="94" spans="1:10" ht="51.75" customHeight="1">
      <c r="A94" s="57" t="s">
        <v>4</v>
      </c>
      <c r="B94" s="20"/>
      <c r="C94" s="62" t="s">
        <v>72</v>
      </c>
      <c r="D94" s="83"/>
      <c r="E94" s="83"/>
      <c r="F94" s="84"/>
      <c r="G94" s="86"/>
      <c r="H94" s="86"/>
      <c r="I94" s="84"/>
      <c r="J94" s="95"/>
    </row>
    <row r="95" spans="1:10" ht="47.25" customHeight="1">
      <c r="A95" s="57" t="s">
        <v>109</v>
      </c>
      <c r="B95" s="35"/>
      <c r="C95" s="62" t="s">
        <v>145</v>
      </c>
      <c r="D95" s="23" t="s">
        <v>65</v>
      </c>
      <c r="E95" s="23" t="s">
        <v>65</v>
      </c>
      <c r="F95" s="23" t="s">
        <v>65</v>
      </c>
      <c r="G95" s="23" t="s">
        <v>65</v>
      </c>
      <c r="H95" s="23" t="s">
        <v>65</v>
      </c>
      <c r="I95" s="23" t="s">
        <v>65</v>
      </c>
      <c r="J95" s="63" t="s">
        <v>65</v>
      </c>
    </row>
    <row r="96" spans="1:10" ht="25.5">
      <c r="A96" s="57" t="s">
        <v>92</v>
      </c>
      <c r="B96" s="35"/>
      <c r="C96" s="62" t="s">
        <v>93</v>
      </c>
      <c r="D96" s="83"/>
      <c r="E96" s="83"/>
      <c r="F96" s="84"/>
      <c r="G96" s="83"/>
      <c r="H96" s="83"/>
      <c r="I96" s="84"/>
      <c r="J96" s="41"/>
    </row>
    <row r="97" spans="1:10" ht="25.5">
      <c r="A97" s="57" t="s">
        <v>94</v>
      </c>
      <c r="B97" s="35"/>
      <c r="C97" s="62" t="s">
        <v>97</v>
      </c>
      <c r="D97" s="83"/>
      <c r="E97" s="83"/>
      <c r="F97" s="84"/>
      <c r="G97" s="83"/>
      <c r="H97" s="83"/>
      <c r="I97" s="84"/>
      <c r="J97" s="41"/>
    </row>
    <row r="98" spans="1:10" ht="25.5">
      <c r="A98" s="57" t="s">
        <v>95</v>
      </c>
      <c r="B98" s="35"/>
      <c r="C98" s="62" t="s">
        <v>98</v>
      </c>
      <c r="D98" s="83"/>
      <c r="E98" s="83"/>
      <c r="F98" s="84"/>
      <c r="G98" s="83"/>
      <c r="H98" s="83"/>
      <c r="I98" s="84"/>
      <c r="J98" s="41"/>
    </row>
    <row r="99" spans="1:10" ht="25.5">
      <c r="A99" s="57" t="s">
        <v>96</v>
      </c>
      <c r="B99" s="35"/>
      <c r="C99" s="62" t="s">
        <v>99</v>
      </c>
      <c r="D99" s="83"/>
      <c r="E99" s="83"/>
      <c r="F99" s="84"/>
      <c r="G99" s="83"/>
      <c r="H99" s="83"/>
      <c r="I99" s="84"/>
      <c r="J99" s="41"/>
    </row>
    <row r="100" spans="1:10" ht="12.75">
      <c r="A100" s="57" t="s">
        <v>5</v>
      </c>
      <c r="B100" s="20"/>
      <c r="C100" s="62" t="s">
        <v>73</v>
      </c>
      <c r="D100" s="83"/>
      <c r="E100" s="83"/>
      <c r="F100" s="84"/>
      <c r="G100" s="86"/>
      <c r="H100" s="86"/>
      <c r="I100" s="84"/>
      <c r="J100" s="41"/>
    </row>
    <row r="101" spans="1:10" ht="41.25" customHeight="1">
      <c r="A101" s="57" t="s">
        <v>109</v>
      </c>
      <c r="B101" s="35"/>
      <c r="C101" s="62" t="s">
        <v>146</v>
      </c>
      <c r="D101" s="23" t="s">
        <v>65</v>
      </c>
      <c r="E101" s="23" t="s">
        <v>65</v>
      </c>
      <c r="F101" s="23" t="s">
        <v>65</v>
      </c>
      <c r="G101" s="23" t="s">
        <v>65</v>
      </c>
      <c r="H101" s="23" t="s">
        <v>65</v>
      </c>
      <c r="I101" s="23" t="s">
        <v>65</v>
      </c>
      <c r="J101" s="63" t="s">
        <v>65</v>
      </c>
    </row>
    <row r="102" spans="1:10" ht="25.5">
      <c r="A102" s="57" t="s">
        <v>92</v>
      </c>
      <c r="B102" s="35"/>
      <c r="C102" s="62" t="s">
        <v>100</v>
      </c>
      <c r="D102" s="83"/>
      <c r="E102" s="83"/>
      <c r="F102" s="84"/>
      <c r="G102" s="83"/>
      <c r="H102" s="83"/>
      <c r="I102" s="84"/>
      <c r="J102" s="41"/>
    </row>
    <row r="103" spans="1:10" ht="25.5">
      <c r="A103" s="57" t="s">
        <v>94</v>
      </c>
      <c r="B103" s="35"/>
      <c r="C103" s="62" t="s">
        <v>101</v>
      </c>
      <c r="D103" s="83"/>
      <c r="E103" s="83"/>
      <c r="F103" s="84"/>
      <c r="G103" s="83"/>
      <c r="H103" s="83"/>
      <c r="I103" s="84"/>
      <c r="J103" s="41"/>
    </row>
    <row r="104" spans="1:10" ht="25.5">
      <c r="A104" s="57" t="s">
        <v>95</v>
      </c>
      <c r="B104" s="35"/>
      <c r="C104" s="62" t="s">
        <v>102</v>
      </c>
      <c r="D104" s="83"/>
      <c r="E104" s="83"/>
      <c r="F104" s="84"/>
      <c r="G104" s="83"/>
      <c r="H104" s="83"/>
      <c r="I104" s="84"/>
      <c r="J104" s="41"/>
    </row>
    <row r="105" spans="1:10" ht="25.5">
      <c r="A105" s="57" t="s">
        <v>96</v>
      </c>
      <c r="B105" s="35"/>
      <c r="C105" s="62" t="s">
        <v>103</v>
      </c>
      <c r="D105" s="83"/>
      <c r="E105" s="83"/>
      <c r="F105" s="84"/>
      <c r="G105" s="83"/>
      <c r="H105" s="83"/>
      <c r="I105" s="84"/>
      <c r="J105" s="41"/>
    </row>
    <row r="106" spans="1:10" ht="12.75">
      <c r="A106" s="57" t="s">
        <v>87</v>
      </c>
      <c r="B106" s="35"/>
      <c r="C106" s="62" t="s">
        <v>22</v>
      </c>
      <c r="D106" s="83"/>
      <c r="E106" s="83"/>
      <c r="F106" s="84"/>
      <c r="G106" s="86"/>
      <c r="H106" s="86"/>
      <c r="I106" s="84"/>
      <c r="J106" s="41"/>
    </row>
    <row r="107" spans="1:10" ht="65.25" customHeight="1">
      <c r="A107" s="57" t="s">
        <v>182</v>
      </c>
      <c r="B107" s="20" t="s">
        <v>76</v>
      </c>
      <c r="C107" s="20"/>
      <c r="D107" s="23" t="s">
        <v>65</v>
      </c>
      <c r="E107" s="23" t="s">
        <v>65</v>
      </c>
      <c r="F107" s="23" t="s">
        <v>65</v>
      </c>
      <c r="G107" s="23" t="s">
        <v>65</v>
      </c>
      <c r="H107" s="23" t="s">
        <v>65</v>
      </c>
      <c r="I107" s="23" t="s">
        <v>65</v>
      </c>
      <c r="J107" s="63" t="s">
        <v>65</v>
      </c>
    </row>
    <row r="108" spans="1:10" ht="12.75">
      <c r="A108" s="57" t="s">
        <v>15</v>
      </c>
      <c r="B108" s="20" t="s">
        <v>38</v>
      </c>
      <c r="C108" s="20"/>
      <c r="D108" s="22">
        <f>D109+D110-D111</f>
        <v>0</v>
      </c>
      <c r="E108" s="70" t="s">
        <v>13</v>
      </c>
      <c r="F108" s="69">
        <f>F109+F110-F111</f>
        <v>0</v>
      </c>
      <c r="G108" s="22">
        <f>G109+G110-G111</f>
        <v>0</v>
      </c>
      <c r="H108" s="70" t="s">
        <v>13</v>
      </c>
      <c r="I108" s="69">
        <f>I109+I110-I111</f>
        <v>0</v>
      </c>
      <c r="J108" s="61"/>
    </row>
    <row r="109" spans="1:10" ht="12.75">
      <c r="A109" s="57" t="s">
        <v>4</v>
      </c>
      <c r="B109" s="20"/>
      <c r="C109" s="62" t="s">
        <v>72</v>
      </c>
      <c r="D109" s="81"/>
      <c r="E109" s="70" t="s">
        <v>13</v>
      </c>
      <c r="F109" s="85"/>
      <c r="G109" s="81"/>
      <c r="H109" s="70" t="s">
        <v>13</v>
      </c>
      <c r="I109" s="85"/>
      <c r="J109" s="60"/>
    </row>
    <row r="110" spans="1:10" ht="12.75">
      <c r="A110" s="57" t="s">
        <v>5</v>
      </c>
      <c r="B110" s="20"/>
      <c r="C110" s="62" t="s">
        <v>73</v>
      </c>
      <c r="D110" s="81"/>
      <c r="E110" s="70" t="s">
        <v>13</v>
      </c>
      <c r="F110" s="85"/>
      <c r="G110" s="81"/>
      <c r="H110" s="70" t="s">
        <v>13</v>
      </c>
      <c r="I110" s="85"/>
      <c r="J110" s="60"/>
    </row>
    <row r="111" spans="1:10" ht="12.75">
      <c r="A111" s="57" t="s">
        <v>87</v>
      </c>
      <c r="B111" s="35"/>
      <c r="C111" s="62" t="s">
        <v>22</v>
      </c>
      <c r="D111" s="81"/>
      <c r="E111" s="81"/>
      <c r="F111" s="85"/>
      <c r="G111" s="81"/>
      <c r="H111" s="81"/>
      <c r="I111" s="85"/>
      <c r="J111" s="60"/>
    </row>
    <row r="112" spans="1:10" ht="12.75">
      <c r="A112" s="57" t="s">
        <v>16</v>
      </c>
      <c r="B112" s="20" t="s">
        <v>39</v>
      </c>
      <c r="C112" s="20"/>
      <c r="D112" s="22">
        <f>D113+D114-D115</f>
        <v>0</v>
      </c>
      <c r="E112" s="70" t="s">
        <v>13</v>
      </c>
      <c r="F112" s="69">
        <f>F113+F114-F115</f>
        <v>0</v>
      </c>
      <c r="G112" s="22">
        <f>G113+G114-G115</f>
        <v>0</v>
      </c>
      <c r="H112" s="70" t="s">
        <v>13</v>
      </c>
      <c r="I112" s="69">
        <f>I113+I114-I115</f>
        <v>0</v>
      </c>
      <c r="J112" s="61"/>
    </row>
    <row r="113" spans="1:11" ht="12.75">
      <c r="A113" s="57" t="s">
        <v>4</v>
      </c>
      <c r="B113" s="20"/>
      <c r="C113" s="62" t="s">
        <v>72</v>
      </c>
      <c r="D113" s="81"/>
      <c r="E113" s="70" t="s">
        <v>13</v>
      </c>
      <c r="F113" s="85"/>
      <c r="G113" s="81"/>
      <c r="H113" s="70" t="s">
        <v>13</v>
      </c>
      <c r="I113" s="85"/>
      <c r="J113" s="60"/>
      <c r="K113" s="54"/>
    </row>
    <row r="114" spans="1:10" ht="12.75">
      <c r="A114" s="57" t="s">
        <v>5</v>
      </c>
      <c r="B114" s="20"/>
      <c r="C114" s="62" t="s">
        <v>73</v>
      </c>
      <c r="D114" s="81"/>
      <c r="E114" s="70" t="s">
        <v>13</v>
      </c>
      <c r="F114" s="85"/>
      <c r="G114" s="81"/>
      <c r="H114" s="70" t="s">
        <v>13</v>
      </c>
      <c r="I114" s="85"/>
      <c r="J114" s="60"/>
    </row>
    <row r="115" spans="1:10" ht="12.75">
      <c r="A115" s="57" t="s">
        <v>87</v>
      </c>
      <c r="B115" s="35"/>
      <c r="C115" s="62" t="s">
        <v>22</v>
      </c>
      <c r="D115" s="81"/>
      <c r="E115" s="81"/>
      <c r="F115" s="85"/>
      <c r="G115" s="81"/>
      <c r="H115" s="81"/>
      <c r="I115" s="85"/>
      <c r="J115" s="60"/>
    </row>
    <row r="116" spans="1:10" ht="12.75">
      <c r="A116" s="57" t="s">
        <v>208</v>
      </c>
      <c r="B116" s="20" t="s">
        <v>40</v>
      </c>
      <c r="C116" s="20"/>
      <c r="D116" s="94">
        <f>D117+D118-D119</f>
        <v>0</v>
      </c>
      <c r="E116" s="56" t="s">
        <v>13</v>
      </c>
      <c r="F116" s="71">
        <f>F117+F118-F119</f>
        <v>0</v>
      </c>
      <c r="G116" s="24">
        <f>G117+G118-G119</f>
        <v>0</v>
      </c>
      <c r="H116" s="56" t="s">
        <v>13</v>
      </c>
      <c r="I116" s="71">
        <f>I117+I118-I119</f>
        <v>0</v>
      </c>
      <c r="J116" s="56" t="s">
        <v>13</v>
      </c>
    </row>
    <row r="117" spans="1:10" ht="39" customHeight="1">
      <c r="A117" s="57" t="s">
        <v>4</v>
      </c>
      <c r="B117" s="20"/>
      <c r="C117" s="62" t="s">
        <v>72</v>
      </c>
      <c r="D117" s="81"/>
      <c r="E117" s="81" t="s">
        <v>13</v>
      </c>
      <c r="F117" s="85"/>
      <c r="G117" s="81"/>
      <c r="H117" s="81" t="s">
        <v>13</v>
      </c>
      <c r="I117" s="85"/>
      <c r="J117" s="95"/>
    </row>
    <row r="118" spans="1:10" s="15" customFormat="1" ht="12.75">
      <c r="A118" s="57" t="s">
        <v>5</v>
      </c>
      <c r="B118" s="20"/>
      <c r="C118" s="62" t="s">
        <v>73</v>
      </c>
      <c r="D118" s="81"/>
      <c r="E118" s="81" t="s">
        <v>13</v>
      </c>
      <c r="F118" s="85"/>
      <c r="G118" s="81"/>
      <c r="H118" s="81" t="s">
        <v>13</v>
      </c>
      <c r="I118" s="85"/>
      <c r="J118" s="60"/>
    </row>
    <row r="119" spans="1:10" s="15" customFormat="1" ht="12.75">
      <c r="A119" s="57" t="s">
        <v>87</v>
      </c>
      <c r="B119" s="35"/>
      <c r="C119" s="62" t="s">
        <v>22</v>
      </c>
      <c r="D119" s="87"/>
      <c r="E119" s="87"/>
      <c r="F119" s="88"/>
      <c r="G119" s="87"/>
      <c r="H119" s="87"/>
      <c r="I119" s="88"/>
      <c r="J119" s="60"/>
    </row>
    <row r="120" spans="1:10" s="15" customFormat="1" ht="25.5">
      <c r="A120" s="57" t="s">
        <v>17</v>
      </c>
      <c r="B120" s="20" t="s">
        <v>41</v>
      </c>
      <c r="C120" s="20"/>
      <c r="D120" s="89"/>
      <c r="E120" s="89"/>
      <c r="F120" s="90"/>
      <c r="G120" s="89"/>
      <c r="H120" s="89"/>
      <c r="I120" s="90"/>
      <c r="J120" s="41"/>
    </row>
    <row r="121" spans="1:10" ht="42" customHeight="1">
      <c r="A121" s="57" t="s">
        <v>110</v>
      </c>
      <c r="B121" s="20" t="s">
        <v>111</v>
      </c>
      <c r="C121" s="62" t="s">
        <v>91</v>
      </c>
      <c r="D121" s="70" t="s">
        <v>13</v>
      </c>
      <c r="E121" s="70" t="s">
        <v>13</v>
      </c>
      <c r="F121" s="70" t="s">
        <v>13</v>
      </c>
      <c r="G121" s="70" t="s">
        <v>13</v>
      </c>
      <c r="H121" s="70" t="s">
        <v>13</v>
      </c>
      <c r="I121" s="70" t="s">
        <v>13</v>
      </c>
      <c r="J121" s="56" t="s">
        <v>13</v>
      </c>
    </row>
    <row r="122" spans="1:10" ht="25.5">
      <c r="A122" s="57" t="s">
        <v>92</v>
      </c>
      <c r="B122" s="35"/>
      <c r="C122" s="62" t="s">
        <v>112</v>
      </c>
      <c r="D122" s="83"/>
      <c r="E122" s="83"/>
      <c r="F122" s="84"/>
      <c r="G122" s="83"/>
      <c r="H122" s="83"/>
      <c r="I122" s="84"/>
      <c r="J122" s="41"/>
    </row>
    <row r="123" spans="1:10" ht="25.5">
      <c r="A123" s="57" t="s">
        <v>94</v>
      </c>
      <c r="B123" s="35"/>
      <c r="C123" s="62" t="s">
        <v>113</v>
      </c>
      <c r="D123" s="83"/>
      <c r="E123" s="83"/>
      <c r="F123" s="84"/>
      <c r="G123" s="83"/>
      <c r="H123" s="83"/>
      <c r="I123" s="84"/>
      <c r="J123" s="41"/>
    </row>
    <row r="124" spans="1:10" ht="25.5">
      <c r="A124" s="57" t="s">
        <v>95</v>
      </c>
      <c r="B124" s="35"/>
      <c r="C124" s="62" t="s">
        <v>114</v>
      </c>
      <c r="D124" s="83"/>
      <c r="E124" s="83"/>
      <c r="F124" s="84"/>
      <c r="G124" s="83"/>
      <c r="H124" s="83"/>
      <c r="I124" s="84"/>
      <c r="J124" s="41"/>
    </row>
    <row r="125" spans="1:10" ht="25.5">
      <c r="A125" s="57" t="s">
        <v>96</v>
      </c>
      <c r="B125" s="35"/>
      <c r="C125" s="62" t="s">
        <v>115</v>
      </c>
      <c r="D125" s="83"/>
      <c r="E125" s="83"/>
      <c r="F125" s="84"/>
      <c r="G125" s="83"/>
      <c r="H125" s="83"/>
      <c r="I125" s="84"/>
      <c r="J125" s="41"/>
    </row>
    <row r="126" spans="1:10" ht="12.75">
      <c r="A126" s="57" t="s">
        <v>89</v>
      </c>
      <c r="B126" s="35"/>
      <c r="C126" s="62" t="s">
        <v>22</v>
      </c>
      <c r="D126" s="89"/>
      <c r="E126" s="89"/>
      <c r="F126" s="90"/>
      <c r="G126" s="89"/>
      <c r="H126" s="89"/>
      <c r="I126" s="90"/>
      <c r="J126" s="41"/>
    </row>
    <row r="127" spans="1:10" ht="25.5">
      <c r="A127" s="57" t="s">
        <v>18</v>
      </c>
      <c r="B127" s="20" t="s">
        <v>42</v>
      </c>
      <c r="C127" s="20"/>
      <c r="D127" s="81"/>
      <c r="E127" s="70" t="s">
        <v>13</v>
      </c>
      <c r="F127" s="70" t="s">
        <v>14</v>
      </c>
      <c r="G127" s="81"/>
      <c r="H127" s="70" t="s">
        <v>13</v>
      </c>
      <c r="I127" s="70" t="s">
        <v>14</v>
      </c>
      <c r="J127" s="48"/>
    </row>
    <row r="128" spans="1:10" ht="25.5">
      <c r="A128" s="57" t="s">
        <v>168</v>
      </c>
      <c r="B128" s="20" t="s">
        <v>19</v>
      </c>
      <c r="C128" s="20" t="s">
        <v>77</v>
      </c>
      <c r="D128" s="70" t="s">
        <v>13</v>
      </c>
      <c r="E128" s="91"/>
      <c r="F128" s="92"/>
      <c r="G128" s="70" t="s">
        <v>13</v>
      </c>
      <c r="H128" s="91"/>
      <c r="I128" s="92"/>
      <c r="J128" s="64"/>
    </row>
    <row r="129" spans="1:10" ht="40.5" customHeight="1">
      <c r="A129" s="57" t="s">
        <v>169</v>
      </c>
      <c r="B129" s="20" t="s">
        <v>20</v>
      </c>
      <c r="C129" s="20" t="s">
        <v>88</v>
      </c>
      <c r="D129" s="70" t="s">
        <v>13</v>
      </c>
      <c r="E129" s="81"/>
      <c r="F129" s="85"/>
      <c r="G129" s="70" t="s">
        <v>13</v>
      </c>
      <c r="H129" s="81"/>
      <c r="I129" s="85"/>
      <c r="J129" s="60"/>
    </row>
    <row r="130" spans="1:10" ht="63.75">
      <c r="A130" s="57" t="s">
        <v>172</v>
      </c>
      <c r="B130" s="20" t="s">
        <v>23</v>
      </c>
      <c r="C130" s="20"/>
      <c r="D130" s="81"/>
      <c r="E130" s="70" t="s">
        <v>24</v>
      </c>
      <c r="F130" s="85"/>
      <c r="G130" s="81"/>
      <c r="H130" s="70" t="s">
        <v>13</v>
      </c>
      <c r="I130" s="85"/>
      <c r="J130" s="60"/>
    </row>
    <row r="131" spans="1:10" ht="36" customHeight="1">
      <c r="A131" s="40" t="s">
        <v>181</v>
      </c>
      <c r="B131" s="18"/>
      <c r="C131" s="21" t="s">
        <v>91</v>
      </c>
      <c r="D131" s="70" t="s">
        <v>13</v>
      </c>
      <c r="E131" s="70" t="s">
        <v>13</v>
      </c>
      <c r="F131" s="70" t="s">
        <v>13</v>
      </c>
      <c r="G131" s="70" t="s">
        <v>13</v>
      </c>
      <c r="H131" s="70" t="s">
        <v>13</v>
      </c>
      <c r="I131" s="70" t="s">
        <v>13</v>
      </c>
      <c r="J131" s="48"/>
    </row>
    <row r="132" spans="1:10" ht="25.5">
      <c r="A132" s="40" t="s">
        <v>92</v>
      </c>
      <c r="B132" s="19"/>
      <c r="C132" s="21" t="s">
        <v>112</v>
      </c>
      <c r="D132" s="83"/>
      <c r="E132" s="83"/>
      <c r="F132" s="84"/>
      <c r="G132" s="83"/>
      <c r="H132" s="83"/>
      <c r="I132" s="84"/>
      <c r="J132" s="41"/>
    </row>
    <row r="133" spans="1:10" ht="25.5">
      <c r="A133" s="40" t="s">
        <v>94</v>
      </c>
      <c r="B133" s="19"/>
      <c r="C133" s="21" t="s">
        <v>113</v>
      </c>
      <c r="D133" s="83"/>
      <c r="E133" s="83"/>
      <c r="F133" s="84"/>
      <c r="G133" s="83"/>
      <c r="H133" s="83"/>
      <c r="I133" s="84"/>
      <c r="J133" s="41"/>
    </row>
    <row r="134" spans="1:10" ht="25.5">
      <c r="A134" s="40" t="s">
        <v>95</v>
      </c>
      <c r="B134" s="19"/>
      <c r="C134" s="21" t="s">
        <v>114</v>
      </c>
      <c r="D134" s="83"/>
      <c r="E134" s="83"/>
      <c r="F134" s="84"/>
      <c r="G134" s="83"/>
      <c r="H134" s="83"/>
      <c r="I134" s="84"/>
      <c r="J134" s="41"/>
    </row>
    <row r="135" spans="1:10" ht="25.5">
      <c r="A135" s="40" t="s">
        <v>96</v>
      </c>
      <c r="B135" s="19"/>
      <c r="C135" s="21" t="s">
        <v>115</v>
      </c>
      <c r="D135" s="83"/>
      <c r="E135" s="83"/>
      <c r="F135" s="84"/>
      <c r="G135" s="83"/>
      <c r="H135" s="83"/>
      <c r="I135" s="84"/>
      <c r="J135" s="41"/>
    </row>
    <row r="136" spans="1:10" ht="12.75">
      <c r="A136" s="40" t="s">
        <v>89</v>
      </c>
      <c r="B136" s="19"/>
      <c r="C136" s="21" t="s">
        <v>22</v>
      </c>
      <c r="D136" s="81"/>
      <c r="E136" s="81"/>
      <c r="F136" s="85"/>
      <c r="G136" s="81"/>
      <c r="H136" s="81"/>
      <c r="I136" s="85"/>
      <c r="J136" s="60"/>
    </row>
    <row r="137" spans="1:10" s="15" customFormat="1" ht="12.75">
      <c r="A137" s="40" t="s">
        <v>54</v>
      </c>
      <c r="B137" s="20" t="s">
        <v>55</v>
      </c>
      <c r="C137" s="20"/>
      <c r="D137" s="70" t="s">
        <v>13</v>
      </c>
      <c r="E137" s="93"/>
      <c r="F137" s="71">
        <f>SUM(F138:F139)-F140</f>
        <v>0</v>
      </c>
      <c r="G137" s="70" t="s">
        <v>13</v>
      </c>
      <c r="H137" s="89"/>
      <c r="I137" s="71">
        <f>SUM(I138:I139)-I140</f>
        <v>0</v>
      </c>
      <c r="J137" s="67"/>
    </row>
    <row r="138" spans="1:10" ht="12.75">
      <c r="A138" s="40" t="s">
        <v>4</v>
      </c>
      <c r="B138" s="18"/>
      <c r="C138" s="21" t="s">
        <v>72</v>
      </c>
      <c r="D138" s="70" t="s">
        <v>13</v>
      </c>
      <c r="E138" s="81"/>
      <c r="F138" s="85"/>
      <c r="G138" s="70" t="s">
        <v>13</v>
      </c>
      <c r="H138" s="81"/>
      <c r="I138" s="85"/>
      <c r="J138" s="60"/>
    </row>
    <row r="139" spans="1:10" ht="12.75">
      <c r="A139" s="40" t="s">
        <v>5</v>
      </c>
      <c r="B139" s="18"/>
      <c r="C139" s="21" t="s">
        <v>73</v>
      </c>
      <c r="D139" s="70" t="s">
        <v>13</v>
      </c>
      <c r="E139" s="81"/>
      <c r="F139" s="85"/>
      <c r="G139" s="70" t="s">
        <v>13</v>
      </c>
      <c r="H139" s="81"/>
      <c r="I139" s="85"/>
      <c r="J139" s="65"/>
    </row>
    <row r="140" spans="1:10" ht="12.75">
      <c r="A140" s="40" t="s">
        <v>87</v>
      </c>
      <c r="B140" s="19"/>
      <c r="C140" s="21" t="s">
        <v>22</v>
      </c>
      <c r="D140" s="70" t="s">
        <v>13</v>
      </c>
      <c r="E140" s="81"/>
      <c r="F140" s="85"/>
      <c r="G140" s="70" t="s">
        <v>13</v>
      </c>
      <c r="H140" s="81"/>
      <c r="I140" s="85"/>
      <c r="J140" s="60"/>
    </row>
    <row r="141" spans="1:10" ht="38.25">
      <c r="A141" s="40" t="s">
        <v>173</v>
      </c>
      <c r="B141" s="18" t="s">
        <v>80</v>
      </c>
      <c r="C141" s="18"/>
      <c r="D141" s="22"/>
      <c r="E141" s="39"/>
      <c r="F141" s="38"/>
      <c r="G141" s="24"/>
      <c r="H141" s="39"/>
      <c r="I141" s="38"/>
      <c r="J141" s="26"/>
    </row>
    <row r="142" spans="1:11" ht="191.25">
      <c r="A142" s="40" t="s">
        <v>4</v>
      </c>
      <c r="B142" s="18"/>
      <c r="C142" s="21" t="s">
        <v>72</v>
      </c>
      <c r="D142" s="55">
        <f>53+231</f>
        <v>284</v>
      </c>
      <c r="E142" s="55">
        <f>53+5444289+2</f>
        <v>5444344</v>
      </c>
      <c r="F142" s="82">
        <f>12083.72+548260.76021+6.36</f>
        <v>560350.8402099999</v>
      </c>
      <c r="G142" s="113">
        <f>D142+201+225+267</f>
        <v>977</v>
      </c>
      <c r="H142" s="55">
        <f>E142+3079240+3416038+4078388</f>
        <v>16018010</v>
      </c>
      <c r="I142" s="82">
        <f>F142+323844.77883+372882.49453+428284.32</f>
        <v>1685362.43357</v>
      </c>
      <c r="J142" s="112" t="s">
        <v>217</v>
      </c>
      <c r="K142" s="107"/>
    </row>
    <row r="143" spans="1:11" ht="89.25">
      <c r="A143" s="40" t="s">
        <v>5</v>
      </c>
      <c r="B143" s="18"/>
      <c r="C143" s="21" t="s">
        <v>73</v>
      </c>
      <c r="D143" s="55">
        <f>62+146+1135</f>
        <v>1343</v>
      </c>
      <c r="E143" s="55">
        <f>62+3900769+154246+0</f>
        <v>4055077</v>
      </c>
      <c r="F143" s="82">
        <f>13328.86+393214.72+15534.61+0</f>
        <v>422078.18999999994</v>
      </c>
      <c r="G143" s="113">
        <f>D143+188+231+1163</f>
        <v>2925</v>
      </c>
      <c r="H143" s="55">
        <f>E143+4909735+5175633+4948316</f>
        <v>19088761</v>
      </c>
      <c r="I143" s="82">
        <f>F143+515574.08936+552644.33213+509391.83</f>
        <v>1999688.44149</v>
      </c>
      <c r="J143" s="42" t="s">
        <v>218</v>
      </c>
      <c r="K143" s="106"/>
    </row>
    <row r="144" spans="1:10" ht="12.75">
      <c r="A144" s="40" t="s">
        <v>87</v>
      </c>
      <c r="B144" s="19"/>
      <c r="C144" s="21" t="s">
        <v>22</v>
      </c>
      <c r="D144" s="82"/>
      <c r="E144" s="55"/>
      <c r="F144" s="82"/>
      <c r="G144" s="82">
        <v>1</v>
      </c>
      <c r="H144" s="82">
        <v>65000</v>
      </c>
      <c r="I144" s="82">
        <v>6699.55</v>
      </c>
      <c r="J144" s="85"/>
    </row>
    <row r="146" spans="1:10" ht="12.75">
      <c r="A146" s="114" t="s">
        <v>210</v>
      </c>
      <c r="B146" s="115"/>
      <c r="C146" s="115"/>
      <c r="D146" s="115"/>
      <c r="E146" s="115"/>
      <c r="F146" s="115"/>
      <c r="G146" s="115"/>
      <c r="H146" s="115"/>
      <c r="I146" s="115"/>
      <c r="J146" s="115"/>
    </row>
    <row r="147" spans="1:10" ht="12.75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</row>
    <row r="148" spans="1:10" ht="12.75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</row>
    <row r="149" spans="1:10" ht="12.75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</row>
    <row r="150" spans="1:10" ht="12.75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</row>
    <row r="151" spans="1:10" ht="12.75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</row>
  </sheetData>
  <sheetProtection/>
  <mergeCells count="29">
    <mergeCell ref="H27:H29"/>
    <mergeCell ref="I26:I29"/>
    <mergeCell ref="G2:I5"/>
    <mergeCell ref="A14:E14"/>
    <mergeCell ref="A13:E13"/>
    <mergeCell ref="A15:E15"/>
    <mergeCell ref="G9:I14"/>
    <mergeCell ref="C16:E16"/>
    <mergeCell ref="G27:G29"/>
    <mergeCell ref="K24:Q26"/>
    <mergeCell ref="J26:J29"/>
    <mergeCell ref="C24:C29"/>
    <mergeCell ref="E19:G19"/>
    <mergeCell ref="A24:A29"/>
    <mergeCell ref="D24:F25"/>
    <mergeCell ref="G24:I25"/>
    <mergeCell ref="D27:D29"/>
    <mergeCell ref="E27:E29"/>
    <mergeCell ref="F26:F29"/>
    <mergeCell ref="A146:J151"/>
    <mergeCell ref="J24:J25"/>
    <mergeCell ref="A17:I17"/>
    <mergeCell ref="A18:I18"/>
    <mergeCell ref="B19:D19"/>
    <mergeCell ref="A21:I21"/>
    <mergeCell ref="A22:I22"/>
    <mergeCell ref="B24:B29"/>
    <mergeCell ref="D26:E26"/>
    <mergeCell ref="G26:H26"/>
  </mergeCells>
  <dataValidations count="1">
    <dataValidation type="date" allowBlank="1" showInputMessage="1" showErrorMessage="1" sqref="E19:G19">
      <formula1>43282</formula1>
      <formula2>54789</formula2>
    </dataValidation>
  </dataValidations>
  <hyperlinks>
    <hyperlink ref="C16" r:id="rId1" display="info@belapb.by"/>
  </hyperlinks>
  <printOptions/>
  <pageMargins left="0" right="0" top="0.5905511811023623" bottom="0.5905511811023623" header="0.5118110236220472" footer="0.5118110236220472"/>
  <pageSetup fitToHeight="0" fitToWidth="1" horizontalDpi="600" verticalDpi="600" orientation="portrait" paperSize="9" scale="65" r:id="rId2"/>
  <rowBreaks count="2" manualBreakCount="2">
    <brk id="61" max="9" man="1"/>
    <brk id="10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3"/>
  <sheetViews>
    <sheetView view="pageBreakPreview" zoomScale="115" zoomScaleNormal="120" zoomScaleSheetLayoutView="115" zoomScalePageLayoutView="0" workbookViewId="0" topLeftCell="A1">
      <selection activeCell="A1" sqref="A1:D1"/>
    </sheetView>
  </sheetViews>
  <sheetFormatPr defaultColWidth="9.00390625" defaultRowHeight="12.75"/>
  <cols>
    <col min="1" max="1" width="58.25390625" style="7" customWidth="1"/>
    <col min="2" max="2" width="8.625" style="28" customWidth="1"/>
    <col min="3" max="3" width="18.875" style="28" customWidth="1"/>
    <col min="4" max="4" width="14.625" style="28" customWidth="1"/>
    <col min="5" max="5" width="17.75390625" style="7" customWidth="1"/>
    <col min="6" max="6" width="13.25390625" style="7" customWidth="1"/>
    <col min="7" max="16384" width="9.125" style="7" customWidth="1"/>
  </cols>
  <sheetData>
    <row r="1" spans="1:4" ht="21.75" customHeight="1">
      <c r="A1" s="121" t="s">
        <v>25</v>
      </c>
      <c r="B1" s="121"/>
      <c r="C1" s="121"/>
      <c r="D1" s="121"/>
    </row>
    <row r="2" spans="1:4" ht="20.25" customHeight="1">
      <c r="A2" s="121" t="s">
        <v>59</v>
      </c>
      <c r="B2" s="121"/>
      <c r="C2" s="121"/>
      <c r="D2" s="121"/>
    </row>
    <row r="3" ht="6.75" customHeight="1">
      <c r="A3" s="25"/>
    </row>
    <row r="4" spans="1:4" ht="62.25" customHeight="1">
      <c r="A4" s="16" t="s">
        <v>26</v>
      </c>
      <c r="B4" s="16" t="s">
        <v>31</v>
      </c>
      <c r="C4" s="16" t="s">
        <v>143</v>
      </c>
      <c r="D4" s="16" t="s">
        <v>144</v>
      </c>
    </row>
    <row r="5" spans="1:4" s="27" customFormat="1" ht="15.75" customHeight="1">
      <c r="A5" s="19">
        <v>1</v>
      </c>
      <c r="B5" s="19">
        <v>2</v>
      </c>
      <c r="C5" s="19">
        <v>3</v>
      </c>
      <c r="D5" s="19">
        <v>4</v>
      </c>
    </row>
    <row r="6" spans="1:4" ht="15.75" customHeight="1">
      <c r="A6" s="17" t="s">
        <v>116</v>
      </c>
      <c r="B6" s="21" t="s">
        <v>43</v>
      </c>
      <c r="C6" s="26">
        <f>SUM(C7:C14)</f>
        <v>905.31197</v>
      </c>
      <c r="D6" s="26">
        <f>SUM(D7:D14)</f>
        <v>3862.4225599999995</v>
      </c>
    </row>
    <row r="7" spans="1:4" ht="15.75" customHeight="1">
      <c r="A7" s="17" t="s">
        <v>79</v>
      </c>
      <c r="B7" s="21" t="s">
        <v>44</v>
      </c>
      <c r="C7" s="41">
        <v>16.57716</v>
      </c>
      <c r="D7" s="41">
        <f>C7+3.39907+5.93901+6.39244</f>
        <v>32.30768</v>
      </c>
    </row>
    <row r="8" spans="1:4" ht="15.75" customHeight="1">
      <c r="A8" s="17" t="s">
        <v>188</v>
      </c>
      <c r="B8" s="21" t="s">
        <v>45</v>
      </c>
      <c r="C8" s="41">
        <f>26.12631+0.1085+734.17</f>
        <v>760.40481</v>
      </c>
      <c r="D8" s="41">
        <f>C8+403.18352+14.70655+2096.97</f>
        <v>3275.2648799999997</v>
      </c>
    </row>
    <row r="9" spans="1:4" ht="15.75" customHeight="1">
      <c r="A9" s="17" t="s">
        <v>27</v>
      </c>
      <c r="B9" s="21" t="s">
        <v>46</v>
      </c>
      <c r="C9" s="41">
        <v>81.52</v>
      </c>
      <c r="D9" s="41">
        <f>C9+99.84+82.05+78.44</f>
        <v>341.85</v>
      </c>
    </row>
    <row r="10" spans="1:4" ht="15.75" customHeight="1">
      <c r="A10" s="17" t="s">
        <v>211</v>
      </c>
      <c r="B10" s="21" t="s">
        <v>47</v>
      </c>
      <c r="C10" s="41"/>
      <c r="D10" s="41"/>
    </row>
    <row r="11" spans="1:4" ht="15.75" customHeight="1">
      <c r="A11" s="17" t="s">
        <v>28</v>
      </c>
      <c r="B11" s="21" t="s">
        <v>48</v>
      </c>
      <c r="C11" s="41"/>
      <c r="D11" s="41"/>
    </row>
    <row r="12" spans="1:4" ht="15.75" customHeight="1">
      <c r="A12" s="17" t="s">
        <v>29</v>
      </c>
      <c r="B12" s="21" t="s">
        <v>49</v>
      </c>
      <c r="C12" s="41"/>
      <c r="D12" s="41"/>
    </row>
    <row r="13" spans="1:5" ht="15.75" customHeight="1">
      <c r="A13" s="17" t="s">
        <v>212</v>
      </c>
      <c r="B13" s="21" t="s">
        <v>50</v>
      </c>
      <c r="C13" s="41">
        <f>13.5+13.65+19.66</f>
        <v>46.81</v>
      </c>
      <c r="D13" s="41">
        <f>C13+68.9+54.18+43.11</f>
        <v>213</v>
      </c>
      <c r="E13" s="111"/>
    </row>
    <row r="14" spans="1:4" ht="15.75" customHeight="1">
      <c r="A14" s="17" t="s">
        <v>148</v>
      </c>
      <c r="B14" s="21" t="s">
        <v>51</v>
      </c>
      <c r="C14" s="41"/>
      <c r="D14" s="41"/>
    </row>
    <row r="15" spans="1:4" ht="97.5" customHeight="1">
      <c r="A15" s="170" t="s">
        <v>219</v>
      </c>
      <c r="B15" s="170"/>
      <c r="C15" s="170"/>
      <c r="D15" s="170"/>
    </row>
    <row r="16" spans="1:4" ht="12.75">
      <c r="A16" s="169"/>
      <c r="B16" s="169"/>
      <c r="C16" s="169"/>
      <c r="D16" s="169"/>
    </row>
    <row r="17" spans="1:4" ht="96.75" customHeight="1">
      <c r="A17" s="165" t="s">
        <v>214</v>
      </c>
      <c r="B17" s="168"/>
      <c r="C17" s="168"/>
      <c r="D17" s="168"/>
    </row>
    <row r="18" spans="1:4" ht="12.75">
      <c r="A18" s="167"/>
      <c r="B18" s="167"/>
      <c r="C18" s="167"/>
      <c r="D18" s="167"/>
    </row>
    <row r="19" spans="1:4" ht="26.25" customHeight="1">
      <c r="A19" s="165" t="s">
        <v>213</v>
      </c>
      <c r="B19" s="166"/>
      <c r="C19" s="166"/>
      <c r="D19" s="166"/>
    </row>
    <row r="20" spans="1:4" ht="2.25" customHeight="1">
      <c r="A20" s="166"/>
      <c r="B20" s="166"/>
      <c r="C20" s="166"/>
      <c r="D20" s="166"/>
    </row>
    <row r="21" spans="1:4" ht="12.75" customHeight="1" hidden="1">
      <c r="A21" s="166"/>
      <c r="B21" s="166"/>
      <c r="C21" s="166"/>
      <c r="D21" s="166"/>
    </row>
    <row r="22" spans="1:4" ht="12.75" customHeight="1" hidden="1">
      <c r="A22" s="166"/>
      <c r="B22" s="166"/>
      <c r="C22" s="166"/>
      <c r="D22" s="166"/>
    </row>
    <row r="23" spans="1:4" ht="12.75" customHeight="1" hidden="1">
      <c r="A23" s="166"/>
      <c r="B23" s="166"/>
      <c r="C23" s="166"/>
      <c r="D23" s="166"/>
    </row>
  </sheetData>
  <sheetProtection/>
  <mergeCells count="7">
    <mergeCell ref="A1:D1"/>
    <mergeCell ref="A2:D2"/>
    <mergeCell ref="A19:D23"/>
    <mergeCell ref="A18:D18"/>
    <mergeCell ref="A17:D17"/>
    <mergeCell ref="A16:D16"/>
    <mergeCell ref="A15:D15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2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104.125" style="0" customWidth="1"/>
    <col min="2" max="2" width="10.25390625" style="0" customWidth="1"/>
    <col min="3" max="3" width="17.625" style="0" customWidth="1"/>
    <col min="6" max="6" width="14.625" style="0" customWidth="1"/>
  </cols>
  <sheetData>
    <row r="1" spans="1:6" s="30" customFormat="1" ht="20.25" customHeight="1">
      <c r="A1" s="121" t="s">
        <v>30</v>
      </c>
      <c r="B1" s="121"/>
      <c r="C1" s="121"/>
      <c r="D1" s="31"/>
      <c r="E1" s="31"/>
      <c r="F1" s="31"/>
    </row>
    <row r="2" spans="1:6" s="30" customFormat="1" ht="19.5" customHeight="1">
      <c r="A2" s="121" t="s">
        <v>149</v>
      </c>
      <c r="B2" s="121"/>
      <c r="C2" s="121"/>
      <c r="D2" s="31"/>
      <c r="E2" s="31"/>
      <c r="F2" s="31"/>
    </row>
    <row r="3" spans="1:6" ht="12.75">
      <c r="A3" s="1"/>
      <c r="B3" s="2"/>
      <c r="C3" s="2"/>
      <c r="D3" s="2"/>
      <c r="E3" s="2"/>
      <c r="F3" s="2"/>
    </row>
    <row r="4" spans="1:6" s="10" customFormat="1" ht="51" customHeight="1">
      <c r="A4" s="16" t="s">
        <v>0</v>
      </c>
      <c r="B4" s="16" t="s">
        <v>31</v>
      </c>
      <c r="C4" s="16" t="s">
        <v>61</v>
      </c>
      <c r="D4" s="32"/>
      <c r="E4" s="32"/>
      <c r="F4" s="32"/>
    </row>
    <row r="5" spans="1:6" s="10" customFormat="1" ht="19.5" customHeight="1">
      <c r="A5" s="16">
        <v>1</v>
      </c>
      <c r="B5" s="16">
        <v>2</v>
      </c>
      <c r="C5" s="16">
        <v>3</v>
      </c>
      <c r="D5" s="32"/>
      <c r="E5" s="32"/>
      <c r="F5" s="32"/>
    </row>
    <row r="6" spans="1:6" s="10" customFormat="1" ht="30.75" customHeight="1">
      <c r="A6" s="17" t="s">
        <v>150</v>
      </c>
      <c r="B6" s="21" t="s">
        <v>90</v>
      </c>
      <c r="C6" s="49">
        <v>496</v>
      </c>
      <c r="D6" s="32"/>
      <c r="E6" s="32"/>
      <c r="F6" s="32"/>
    </row>
    <row r="7" spans="1:6" s="10" customFormat="1" ht="30.75" customHeight="1">
      <c r="A7" s="17" t="s">
        <v>151</v>
      </c>
      <c r="B7" s="21" t="s">
        <v>81</v>
      </c>
      <c r="C7" s="49">
        <v>50</v>
      </c>
      <c r="D7" s="32"/>
      <c r="E7" s="32"/>
      <c r="F7" s="32"/>
    </row>
    <row r="8" spans="1:6" s="10" customFormat="1" ht="30.75" customHeight="1">
      <c r="A8" s="17" t="s">
        <v>152</v>
      </c>
      <c r="B8" s="21" t="s">
        <v>82</v>
      </c>
      <c r="C8" s="49">
        <v>10</v>
      </c>
      <c r="D8" s="32"/>
      <c r="E8" s="32"/>
      <c r="F8" s="32"/>
    </row>
    <row r="9" spans="1:6" s="10" customFormat="1" ht="39.75" customHeight="1">
      <c r="A9" s="17" t="s">
        <v>159</v>
      </c>
      <c r="B9" s="21" t="s">
        <v>83</v>
      </c>
      <c r="C9" s="49">
        <v>4214</v>
      </c>
      <c r="D9" s="32"/>
      <c r="E9" s="32"/>
      <c r="F9" s="32"/>
    </row>
    <row r="10" spans="1:6" s="10" customFormat="1" ht="30.75" customHeight="1">
      <c r="A10" s="17" t="s">
        <v>158</v>
      </c>
      <c r="B10" s="21" t="s">
        <v>117</v>
      </c>
      <c r="C10" s="49">
        <v>9</v>
      </c>
      <c r="D10" s="32"/>
      <c r="E10" s="32"/>
      <c r="F10" s="32"/>
    </row>
    <row r="11" spans="1:6" s="10" customFormat="1" ht="30.75" customHeight="1">
      <c r="A11" s="17" t="s">
        <v>160</v>
      </c>
      <c r="B11" s="21" t="s">
        <v>118</v>
      </c>
      <c r="C11" s="49">
        <v>0</v>
      </c>
      <c r="D11" s="32"/>
      <c r="E11" s="32"/>
      <c r="F11" s="32"/>
    </row>
    <row r="12" spans="1:6" s="10" customFormat="1" ht="30.75" customHeight="1">
      <c r="A12" s="17" t="s">
        <v>161</v>
      </c>
      <c r="B12" s="21" t="s">
        <v>119</v>
      </c>
      <c r="C12" s="49">
        <v>0</v>
      </c>
      <c r="D12" s="32"/>
      <c r="E12" s="32"/>
      <c r="F12" s="32"/>
    </row>
    <row r="13" spans="1:6" s="10" customFormat="1" ht="30.75" customHeight="1">
      <c r="A13" s="17" t="s">
        <v>162</v>
      </c>
      <c r="B13" s="21" t="s">
        <v>120</v>
      </c>
      <c r="C13" s="49">
        <v>0</v>
      </c>
      <c r="D13" s="32"/>
      <c r="E13" s="32"/>
      <c r="F13" s="32"/>
    </row>
    <row r="14" spans="1:6" s="10" customFormat="1" ht="30.75" customHeight="1">
      <c r="A14" s="17" t="s">
        <v>164</v>
      </c>
      <c r="B14" s="21" t="s">
        <v>84</v>
      </c>
      <c r="C14" s="49">
        <v>141888</v>
      </c>
      <c r="D14" s="32"/>
      <c r="E14" s="32"/>
      <c r="F14" s="32"/>
    </row>
    <row r="15" spans="1:6" s="10" customFormat="1" ht="30.75" customHeight="1">
      <c r="A15" s="17" t="s">
        <v>158</v>
      </c>
      <c r="B15" s="21" t="s">
        <v>121</v>
      </c>
      <c r="C15" s="49">
        <v>168</v>
      </c>
      <c r="D15" s="32"/>
      <c r="E15" s="32"/>
      <c r="F15" s="32"/>
    </row>
    <row r="16" spans="1:6" s="10" customFormat="1" ht="30.75" customHeight="1">
      <c r="A16" s="17" t="s">
        <v>160</v>
      </c>
      <c r="B16" s="21" t="s">
        <v>122</v>
      </c>
      <c r="C16" s="49">
        <v>1</v>
      </c>
      <c r="D16" s="32"/>
      <c r="E16" s="32"/>
      <c r="F16" s="32"/>
    </row>
    <row r="17" spans="1:6" s="10" customFormat="1" ht="30.75" customHeight="1">
      <c r="A17" s="17" t="s">
        <v>161</v>
      </c>
      <c r="B17" s="21" t="s">
        <v>123</v>
      </c>
      <c r="C17" s="49">
        <v>0</v>
      </c>
      <c r="D17" s="32"/>
      <c r="E17" s="32"/>
      <c r="F17" s="32"/>
    </row>
    <row r="18" spans="1:6" s="10" customFormat="1" ht="30.75" customHeight="1">
      <c r="A18" s="17" t="s">
        <v>162</v>
      </c>
      <c r="B18" s="21" t="s">
        <v>124</v>
      </c>
      <c r="C18" s="49">
        <v>0</v>
      </c>
      <c r="D18" s="32"/>
      <c r="E18" s="32"/>
      <c r="F18" s="32"/>
    </row>
    <row r="19" spans="1:6" s="10" customFormat="1" ht="30.75" customHeight="1">
      <c r="A19" s="17" t="s">
        <v>86</v>
      </c>
      <c r="B19" s="21" t="s">
        <v>85</v>
      </c>
      <c r="C19" s="49">
        <v>12819</v>
      </c>
      <c r="D19" s="32"/>
      <c r="E19" s="32"/>
      <c r="F19" s="32"/>
    </row>
    <row r="20" spans="1:6" ht="12.75">
      <c r="A20" s="3"/>
      <c r="B20" s="5"/>
      <c r="C20" s="5"/>
      <c r="D20" s="5"/>
      <c r="E20" s="5"/>
      <c r="F20" s="3"/>
    </row>
    <row r="21" spans="1:6" ht="12.75">
      <c r="A21" s="3"/>
      <c r="B21" s="5"/>
      <c r="C21" s="5"/>
      <c r="D21" s="5"/>
      <c r="E21" s="5"/>
      <c r="F21" s="3"/>
    </row>
    <row r="22" spans="1:6" ht="12.75">
      <c r="A22" s="3"/>
      <c r="B22" s="3"/>
      <c r="C22" s="3"/>
      <c r="D22" s="3"/>
      <c r="E22" s="3"/>
      <c r="F22" s="3"/>
    </row>
  </sheetData>
  <sheetProtection/>
  <mergeCells count="2">
    <mergeCell ref="A1:C1"/>
    <mergeCell ref="A2:C2"/>
  </mergeCells>
  <printOptions/>
  <pageMargins left="0.3937007874015748" right="0.5905511811023623" top="0.984251968503937" bottom="0.984251968503937" header="0.5118110236220472" footer="0.5118110236220472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43.375" style="7" customWidth="1"/>
    <col min="2" max="2" width="9.625" style="7" customWidth="1"/>
    <col min="3" max="3" width="13.125" style="7" customWidth="1"/>
    <col min="4" max="4" width="28.125" style="7" customWidth="1"/>
    <col min="5" max="16384" width="9.125" style="7" customWidth="1"/>
  </cols>
  <sheetData>
    <row r="1" spans="1:4" s="34" customFormat="1" ht="15.75">
      <c r="A1" s="121" t="s">
        <v>165</v>
      </c>
      <c r="B1" s="121"/>
      <c r="C1" s="121"/>
      <c r="D1" s="121"/>
    </row>
    <row r="2" spans="1:4" s="34" customFormat="1" ht="15.75">
      <c r="A2" s="121" t="s">
        <v>60</v>
      </c>
      <c r="B2" s="121"/>
      <c r="C2" s="121"/>
      <c r="D2" s="121"/>
    </row>
    <row r="3" spans="1:4" s="34" customFormat="1" ht="12.75" customHeight="1">
      <c r="A3" s="96" t="s">
        <v>190</v>
      </c>
      <c r="C3" s="51"/>
      <c r="D3" s="51"/>
    </row>
    <row r="4" spans="1:4" ht="25.5">
      <c r="A4" s="16" t="s">
        <v>0</v>
      </c>
      <c r="B4" s="16" t="s">
        <v>31</v>
      </c>
      <c r="C4" s="16" t="s">
        <v>75</v>
      </c>
      <c r="D4" s="16" t="s">
        <v>61</v>
      </c>
    </row>
    <row r="5" spans="1:4" ht="12.75">
      <c r="A5" s="29">
        <v>1</v>
      </c>
      <c r="B5" s="29">
        <v>2</v>
      </c>
      <c r="C5" s="29">
        <v>3</v>
      </c>
      <c r="D5" s="29">
        <v>4</v>
      </c>
    </row>
    <row r="6" spans="1:4" ht="18.75" customHeight="1">
      <c r="A6" s="17" t="s">
        <v>32</v>
      </c>
      <c r="B6" s="21" t="s">
        <v>125</v>
      </c>
      <c r="C6" s="19" t="s">
        <v>66</v>
      </c>
      <c r="D6" s="44"/>
    </row>
    <row r="7" spans="1:4" ht="25.5">
      <c r="A7" s="17" t="s">
        <v>126</v>
      </c>
      <c r="B7" s="21" t="s">
        <v>127</v>
      </c>
      <c r="C7" s="19" t="s">
        <v>66</v>
      </c>
      <c r="D7" s="44"/>
    </row>
    <row r="8" spans="1:4" ht="25.5">
      <c r="A8" s="17" t="s">
        <v>132</v>
      </c>
      <c r="B8" s="21" t="s">
        <v>128</v>
      </c>
      <c r="C8" s="19" t="s">
        <v>66</v>
      </c>
      <c r="D8" s="44"/>
    </row>
    <row r="9" spans="1:4" ht="12.75">
      <c r="A9" s="17" t="s">
        <v>62</v>
      </c>
      <c r="B9" s="21" t="s">
        <v>129</v>
      </c>
      <c r="C9" s="19" t="s">
        <v>65</v>
      </c>
      <c r="D9" s="44"/>
    </row>
    <row r="10" spans="1:4" ht="25.5">
      <c r="A10" s="17" t="s">
        <v>63</v>
      </c>
      <c r="B10" s="21" t="s">
        <v>130</v>
      </c>
      <c r="C10" s="19" t="s">
        <v>65</v>
      </c>
      <c r="D10" s="44"/>
    </row>
    <row r="11" spans="1:4" ht="25.5">
      <c r="A11" s="17" t="s">
        <v>64</v>
      </c>
      <c r="B11" s="21" t="s">
        <v>131</v>
      </c>
      <c r="C11" s="19" t="s">
        <v>65</v>
      </c>
      <c r="D11" s="43"/>
    </row>
    <row r="12" spans="1:4" ht="29.25" customHeight="1">
      <c r="A12" s="17" t="s">
        <v>137</v>
      </c>
      <c r="B12" s="21" t="s">
        <v>133</v>
      </c>
      <c r="C12" s="19" t="s">
        <v>53</v>
      </c>
      <c r="D12" s="43"/>
    </row>
    <row r="13" spans="1:4" ht="16.5" customHeight="1">
      <c r="A13" s="17" t="s">
        <v>138</v>
      </c>
      <c r="B13" s="21" t="s">
        <v>134</v>
      </c>
      <c r="C13" s="19" t="s">
        <v>53</v>
      </c>
      <c r="D13" s="43"/>
    </row>
    <row r="14" spans="1:4" ht="16.5" customHeight="1">
      <c r="A14" s="17" t="s">
        <v>139</v>
      </c>
      <c r="B14" s="21" t="s">
        <v>135</v>
      </c>
      <c r="C14" s="19" t="s">
        <v>53</v>
      </c>
      <c r="D14" s="43"/>
    </row>
    <row r="15" spans="1:4" ht="16.5" customHeight="1">
      <c r="A15" s="17" t="s">
        <v>140</v>
      </c>
      <c r="B15" s="21" t="s">
        <v>136</v>
      </c>
      <c r="C15" s="19" t="s">
        <v>53</v>
      </c>
      <c r="D15" s="43"/>
    </row>
    <row r="16" spans="1:4" ht="16.5" customHeight="1">
      <c r="A16" s="17" t="s">
        <v>141</v>
      </c>
      <c r="B16" s="21" t="s">
        <v>136</v>
      </c>
      <c r="C16" s="19" t="s">
        <v>53</v>
      </c>
      <c r="D16" s="43"/>
    </row>
    <row r="17" spans="1:4" ht="25.5">
      <c r="A17" s="66" t="s">
        <v>185</v>
      </c>
      <c r="B17" s="21" t="s">
        <v>184</v>
      </c>
      <c r="C17" s="19" t="s">
        <v>65</v>
      </c>
      <c r="D17" s="48" t="s">
        <v>187</v>
      </c>
    </row>
    <row r="18" spans="1:4" ht="15.75" customHeight="1">
      <c r="A18" s="97"/>
      <c r="B18" s="98"/>
      <c r="C18" s="47"/>
      <c r="D18" s="47"/>
    </row>
    <row r="19" spans="1:9" ht="14.25" customHeight="1">
      <c r="A19" s="176" t="s">
        <v>191</v>
      </c>
      <c r="B19" s="176"/>
      <c r="C19" s="176"/>
      <c r="D19" s="176"/>
      <c r="E19" s="34"/>
      <c r="F19" s="34"/>
      <c r="G19" s="34"/>
      <c r="H19" s="34"/>
      <c r="I19" s="34"/>
    </row>
    <row r="20" spans="1:5" ht="18" customHeight="1">
      <c r="A20" s="99"/>
      <c r="B20" s="98"/>
      <c r="C20" s="98"/>
      <c r="D20" s="98"/>
      <c r="E20" s="100"/>
    </row>
    <row r="21" spans="1:9" ht="51.75" customHeight="1">
      <c r="A21" s="172" t="s">
        <v>192</v>
      </c>
      <c r="B21" s="172"/>
      <c r="C21" s="172"/>
      <c r="D21" s="172"/>
      <c r="E21" s="101"/>
      <c r="F21" s="101"/>
      <c r="G21" s="101"/>
      <c r="H21" s="101"/>
      <c r="I21" s="101"/>
    </row>
    <row r="22" spans="1:9" ht="57.75" customHeight="1">
      <c r="A22" s="173"/>
      <c r="B22" s="174"/>
      <c r="C22" s="174"/>
      <c r="D22" s="175"/>
      <c r="E22" s="102"/>
      <c r="F22" s="102"/>
      <c r="G22" s="102"/>
      <c r="H22" s="102"/>
      <c r="I22" s="102"/>
    </row>
    <row r="23" spans="1:9" ht="15" customHeight="1">
      <c r="A23" s="103" t="s">
        <v>193</v>
      </c>
      <c r="B23" s="104"/>
      <c r="C23" s="104"/>
      <c r="D23" s="104"/>
      <c r="E23" s="101"/>
      <c r="F23" s="101"/>
      <c r="G23" s="101"/>
      <c r="H23" s="101"/>
      <c r="I23" s="101"/>
    </row>
    <row r="24" spans="1:9" ht="12" customHeight="1">
      <c r="A24" s="179"/>
      <c r="B24" s="180"/>
      <c r="C24" s="180"/>
      <c r="D24" s="181"/>
      <c r="E24" s="102"/>
      <c r="F24" s="102"/>
      <c r="G24" s="102"/>
      <c r="H24" s="102"/>
      <c r="I24" s="102"/>
    </row>
    <row r="25" spans="1:9" ht="29.25" customHeight="1">
      <c r="A25" s="172" t="s">
        <v>194</v>
      </c>
      <c r="B25" s="172"/>
      <c r="C25" s="172"/>
      <c r="D25" s="172"/>
      <c r="E25" s="101"/>
      <c r="F25" s="101"/>
      <c r="G25" s="101"/>
      <c r="H25" s="101"/>
      <c r="I25" s="101"/>
    </row>
    <row r="26" spans="1:9" ht="75.75" customHeight="1">
      <c r="A26" s="173"/>
      <c r="B26" s="174"/>
      <c r="C26" s="174"/>
      <c r="D26" s="175"/>
      <c r="E26" s="102"/>
      <c r="F26" s="102"/>
      <c r="G26" s="102"/>
      <c r="H26" s="102"/>
      <c r="I26" s="102"/>
    </row>
    <row r="27" spans="1:9" ht="27.75" customHeight="1">
      <c r="A27" s="172" t="s">
        <v>195</v>
      </c>
      <c r="B27" s="172"/>
      <c r="C27" s="172"/>
      <c r="D27" s="172"/>
      <c r="E27" s="101"/>
      <c r="F27" s="101"/>
      <c r="G27" s="101"/>
      <c r="H27" s="101"/>
      <c r="I27" s="101"/>
    </row>
    <row r="28" spans="1:9" ht="53.25" customHeight="1">
      <c r="A28" s="173"/>
      <c r="B28" s="174"/>
      <c r="C28" s="174"/>
      <c r="D28" s="175"/>
      <c r="E28" s="102"/>
      <c r="F28" s="102"/>
      <c r="G28" s="102"/>
      <c r="H28" s="102"/>
      <c r="I28" s="102"/>
    </row>
    <row r="30" spans="1:4" ht="25.5" customHeight="1">
      <c r="A30" s="176" t="s">
        <v>196</v>
      </c>
      <c r="B30" s="176"/>
      <c r="C30" s="176"/>
      <c r="D30" s="176"/>
    </row>
    <row r="31" spans="1:4" ht="12.75">
      <c r="A31" s="135" t="s">
        <v>0</v>
      </c>
      <c r="B31" s="138" t="s">
        <v>31</v>
      </c>
      <c r="C31" s="177" t="s">
        <v>197</v>
      </c>
      <c r="D31" s="178"/>
    </row>
    <row r="32" spans="1:4" ht="25.5">
      <c r="A32" s="137"/>
      <c r="B32" s="140"/>
      <c r="C32" s="16" t="s">
        <v>198</v>
      </c>
      <c r="D32" s="16" t="s">
        <v>199</v>
      </c>
    </row>
    <row r="33" spans="1:4" ht="12.75">
      <c r="A33" s="29">
        <v>1</v>
      </c>
      <c r="B33" s="29">
        <v>2</v>
      </c>
      <c r="C33" s="29">
        <v>3</v>
      </c>
      <c r="D33" s="29">
        <v>4</v>
      </c>
    </row>
    <row r="34" spans="1:4" ht="51">
      <c r="A34" s="17" t="s">
        <v>200</v>
      </c>
      <c r="B34" s="21" t="s">
        <v>201</v>
      </c>
      <c r="C34" s="60"/>
      <c r="D34" s="60"/>
    </row>
    <row r="35" spans="1:4" ht="27" customHeight="1">
      <c r="A35" s="17" t="s">
        <v>202</v>
      </c>
      <c r="B35" s="21" t="s">
        <v>203</v>
      </c>
      <c r="C35" s="60"/>
      <c r="D35" s="60"/>
    </row>
    <row r="37" spans="1:4" ht="56.25" customHeight="1">
      <c r="A37" s="171" t="s">
        <v>204</v>
      </c>
      <c r="B37" s="171"/>
      <c r="C37" s="171"/>
      <c r="D37" s="171"/>
    </row>
    <row r="39" spans="1:4" ht="19.5">
      <c r="A39" s="53" t="s">
        <v>67</v>
      </c>
      <c r="B39" s="8"/>
      <c r="C39"/>
      <c r="D39" s="108" t="s">
        <v>189</v>
      </c>
    </row>
    <row r="40" spans="1:4" ht="12.75">
      <c r="A40" s="97"/>
      <c r="B40" s="28" t="s">
        <v>176</v>
      </c>
      <c r="C40"/>
      <c r="D40" s="28" t="s">
        <v>175</v>
      </c>
    </row>
    <row r="41" spans="1:4" ht="12.75">
      <c r="A41" s="46"/>
      <c r="B41"/>
      <c r="C41"/>
      <c r="D41"/>
    </row>
    <row r="42" ht="12.75">
      <c r="A42" s="105" t="s">
        <v>183</v>
      </c>
    </row>
    <row r="43" ht="12.75">
      <c r="A43" s="105" t="s">
        <v>153</v>
      </c>
    </row>
    <row r="44" ht="12.75">
      <c r="A44" s="105" t="s">
        <v>154</v>
      </c>
    </row>
    <row r="45" ht="12.75">
      <c r="A45" s="105" t="s">
        <v>205</v>
      </c>
    </row>
    <row r="46" ht="12.75">
      <c r="A46" s="105" t="s">
        <v>206</v>
      </c>
    </row>
    <row r="47" spans="1:4" ht="19.5" customHeight="1">
      <c r="A47" s="105" t="s">
        <v>155</v>
      </c>
      <c r="B47" s="9"/>
      <c r="D47" s="109" t="s">
        <v>186</v>
      </c>
    </row>
    <row r="48" spans="1:4" ht="12.75">
      <c r="A48" s="105" t="s">
        <v>156</v>
      </c>
      <c r="B48" s="7" t="s">
        <v>176</v>
      </c>
      <c r="D48" s="25" t="s">
        <v>175</v>
      </c>
    </row>
    <row r="50" spans="1:4" ht="38.25">
      <c r="A50" s="105" t="s">
        <v>157</v>
      </c>
      <c r="B50" s="9"/>
      <c r="C50"/>
      <c r="D50" s="110" t="s">
        <v>216</v>
      </c>
    </row>
    <row r="51" spans="1:4" ht="38.25">
      <c r="A51"/>
      <c r="B51" s="11" t="s">
        <v>176</v>
      </c>
      <c r="C51"/>
      <c r="D51" s="47" t="s">
        <v>215</v>
      </c>
    </row>
    <row r="53" ht="12.75">
      <c r="A53" s="36" t="s">
        <v>174</v>
      </c>
    </row>
  </sheetData>
  <sheetProtection/>
  <mergeCells count="15">
    <mergeCell ref="A1:D1"/>
    <mergeCell ref="A2:D2"/>
    <mergeCell ref="A19:D19"/>
    <mergeCell ref="A21:D21"/>
    <mergeCell ref="A22:D22"/>
    <mergeCell ref="A24:D24"/>
    <mergeCell ref="A37:D37"/>
    <mergeCell ref="A25:D25"/>
    <mergeCell ref="A26:D26"/>
    <mergeCell ref="A27:D27"/>
    <mergeCell ref="A28:D28"/>
    <mergeCell ref="A30:D30"/>
    <mergeCell ref="A31:A32"/>
    <mergeCell ref="B31:B32"/>
    <mergeCell ref="C31:D3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Павлова А.В.</cp:lastModifiedBy>
  <cp:lastPrinted>2024-04-24T09:57:12Z</cp:lastPrinted>
  <dcterms:created xsi:type="dcterms:W3CDTF">2005-08-11T06:54:18Z</dcterms:created>
  <dcterms:modified xsi:type="dcterms:W3CDTF">2024-04-29T12:43:09Z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